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ssir\Desktop\Звіт про виконання програми у 2024 році\Звіт Програма 2024 рік\"/>
    </mc:Choice>
  </mc:AlternateContent>
  <bookViews>
    <workbookView xWindow="-108" yWindow="-108" windowWidth="23256" windowHeight="12456" tabRatio="757"/>
  </bookViews>
  <sheets>
    <sheet name="програма територ оборони " sheetId="5" r:id="rId1"/>
  </sheets>
  <definedNames>
    <definedName name="_xlnm.Print_Titles" localSheetId="0">'програма територ оборони '!$9:$9</definedName>
    <definedName name="_xlnm.Print_Area" localSheetId="0">'програма територ оборони '!$A$1:$J$24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5" l="1"/>
  <c r="G10" i="5" l="1"/>
  <c r="F10" i="5"/>
  <c r="G18" i="5"/>
  <c r="I10" i="5" l="1"/>
  <c r="H16" i="5"/>
  <c r="H17" i="5"/>
  <c r="F18" i="5" l="1"/>
  <c r="E18" i="5"/>
  <c r="H18" i="5" l="1"/>
  <c r="E17" i="5" l="1"/>
  <c r="G12" i="5" l="1"/>
  <c r="H12" i="5" s="1"/>
  <c r="I11" i="5" l="1"/>
  <c r="E13" i="5" l="1"/>
  <c r="F19" i="5"/>
  <c r="G19" i="5"/>
  <c r="E19" i="5"/>
  <c r="I18" i="5"/>
  <c r="E20" i="5" l="1"/>
  <c r="I17" i="5"/>
  <c r="I19" i="5" s="1"/>
  <c r="I16" i="5"/>
  <c r="I15" i="5"/>
  <c r="H15" i="5"/>
  <c r="I14" i="5"/>
  <c r="I12" i="5"/>
  <c r="F13" i="5"/>
  <c r="F20" i="5" l="1"/>
  <c r="G28" i="5" s="1"/>
  <c r="E26" i="5"/>
  <c r="I13" i="5"/>
  <c r="I20" i="5" s="1"/>
  <c r="G13" i="5"/>
  <c r="G20" i="5" s="1"/>
</calcChain>
</file>

<file path=xl/sharedStrings.xml><?xml version="1.0" encoding="utf-8"?>
<sst xmlns="http://schemas.openxmlformats.org/spreadsheetml/2006/main" count="55" uniqueCount="47">
  <si>
    <t>Заходи Програми</t>
  </si>
  <si>
    <t>Примітка</t>
  </si>
  <si>
    <t>3.1.</t>
  </si>
  <si>
    <t>5.1.</t>
  </si>
  <si>
    <t>5.2.</t>
  </si>
  <si>
    <t xml:space="preserve">(+,-)                              (тис.  грн) 
</t>
  </si>
  <si>
    <t>№               п/п</t>
  </si>
  <si>
    <t>5.3.</t>
  </si>
  <si>
    <t>Обсяги фінансування на 2024 рік, передбачені Програмою (тис.грн.)</t>
  </si>
  <si>
    <t xml:space="preserve">Директор Департаменту оборонної, мобілізаційної роботи та взаємодії з правоохоронними органами Харківської обласної державної адміністрації               </t>
  </si>
  <si>
    <t>Обласний бюджет</t>
  </si>
  <si>
    <t>7.</t>
  </si>
  <si>
    <t>Джерела фінансування</t>
  </si>
  <si>
    <t>8.</t>
  </si>
  <si>
    <t>Разом п.7</t>
  </si>
  <si>
    <t>ВСЬОГО ПО ПРОГРАМІ  територіальної оборони</t>
  </si>
  <si>
    <t>6.</t>
  </si>
  <si>
    <t xml:space="preserve">Залишок  в сумі 10,863 тис.грн. повернуто  </t>
  </si>
  <si>
    <t>Забезпечення матеріально-технічними та іншими ресурсами і майном</t>
  </si>
  <si>
    <t>ВСЬОГО ПО ДЕПАРТАМЕНТУ</t>
  </si>
  <si>
    <t>Заходи та роботи з територіальної оборони (зокрема, матеріально-технічне забезпечення підрозділів територіальної оборони): придбання матеріально-технічних засобів, конструкцій, обладнання, лікарських, допоміжних засобів, медичних виробів, продуктів харчування та іншої продукції (товарів)</t>
  </si>
  <si>
    <t>Будівництво військових інженерно-технічних і фортифі-каційних споруд, фортифікаційного обладнання оборонних рубежів, улаштування (будівництво) системи невибухових загород-жень в Харківській області, загороджу-вальних пірамід та огороджувальних сітчастих конструкцій на фортифікаційних спорудах в Харківській області, в тому числі придбання будівельних матеріалів, конструкцій, виробів, обладнання, устаткування тощо, що використовуються під час виконання будівельних робіт, проведення експертиз, експертних досліджень, експертних оцінок об’єктів будівництва</t>
  </si>
  <si>
    <t>Придбання броньованих машин для підготовки ґрунту з комплектом навісного обладнання для забезпечення робіт з метою проведення гуманітарного розмінування</t>
  </si>
  <si>
    <t>Аварійні, відновні роботи та експлуатаційне утримання автомобільних доріг загального користування місцевого значення, державного значення відповідно до переліків, затверджених обласними військовими адміністраціями, на період дії воєнного стану з урахуванням пропозицій Міноборони, ДСНС, Держприкордонслужби</t>
  </si>
  <si>
    <t>Забезпечення досягнення мети та виконання основних завдань, покладених на  КОМУНАЛЬНУ УСТАНОВУ  «ОБЛАСНИЙ ЦЕНТР ПІДГОТОВКИ НАСЕЛЕННЯ ДО НАЦІОНАЛЬНОГО СПРОТИВУ» ХАРКІВСЬКОЇ ОБЛАСНОЇ РАДИ (утримання,   матеріально-технічне  забезпечення функціонування)</t>
  </si>
  <si>
    <t>І Н Ф О Р М А Ц І Я (З В І Т)</t>
  </si>
  <si>
    <t>про результати виконання та стан фінансування заходів</t>
  </si>
  <si>
    <t>за 2024 рік</t>
  </si>
  <si>
    <t>Профінансовано у 2024 році  (тис.грн.)</t>
  </si>
  <si>
    <t>Використано коштів з            початку року           (тис.грн.)</t>
  </si>
  <si>
    <t>% використання коштів</t>
  </si>
  <si>
    <t>Забезпечення потреб підрозділів ТрО: придбання матеріально-технічних засобів, обладнання, засобів зв’язку, техніки спеціального призначення, засобів захисту та обмундирування тощо</t>
  </si>
  <si>
    <t>Департамент оборонної, мобілізаційної роботи та взаємодії з правоохоронними органами Харківської обласної державної (військової) адміністрації; Харківський обласний територіальний центр комплектування та соціальної підтримки; військова частина А 1828</t>
  </si>
  <si>
    <t xml:space="preserve">Департамент оборонної, мобілізаційної роботи та взаємодії з правоохоронними органами Харківської обласної державної (військової) адміністрації;  Служба відновлення та розвитку інфраструктури у Харківській області
</t>
  </si>
  <si>
    <t xml:space="preserve">Департамент оборонної, мобілізаційної роботи та взаємодії з правоохоронними органами Харківської обласної державної (військової) адміністрації; Комунальна установа "Обласний центр підготовки населення до національного спротиву"
</t>
  </si>
  <si>
    <t>Департамент житлово-комунального господарства та паливно-енергетичного комплексу Харківської обласної державної (військової) адміністрації</t>
  </si>
  <si>
    <t>Обласний бюджет, міжбюджетні трансферти, інші джерела, не заборонені чинним законодав-ством України</t>
  </si>
  <si>
    <t>Департамент оборонної, мобілізаційної роботи та взаємодії з правоохоронними органами Харківської обласної державної (військової) адміністрації;  41окрема мех. бригада в/ч А4576, в/ч А1451,                 в/ч А4667,  в/ч А4638,  Харківське квартирно-експлуатаційне управління</t>
  </si>
  <si>
    <t>Департамент житлово-комунального господарства та паливно-енергетичного комплексу Харківської обласної державної (військової) адміністрації,              в/ч А1736, А0501, А4123</t>
  </si>
  <si>
    <t>Завідувач сектору бухгалтерського обліку - головний бухгалтер Департаменту оборонної, мобілізаційної роботи та взаємодії з правоохоронними органами Харківської обласної державної адміністрації</t>
  </si>
  <si>
    <t>Андрій ПОЖИДАЄВ</t>
  </si>
  <si>
    <t>Олена ХАЛІМОНОВА</t>
  </si>
  <si>
    <t xml:space="preserve">Залишок  в сумі 2348,28 тис.грн. повернуто  </t>
  </si>
  <si>
    <t xml:space="preserve">Залишок  в сумі 13994,7 тис.грн. повернуто  </t>
  </si>
  <si>
    <t xml:space="preserve">Залишок  в сумі 3215,06 тис.грн. повернуто  </t>
  </si>
  <si>
    <t>Програми територіальної оборони Харківської області на 2022-2025 роки, затвердженої рішенням Харківської обласної ради від 16 лютого 2022 року № 365-VІIІ (зі змінами),</t>
  </si>
  <si>
    <t>Головний розпорядник коштів                                                                  (або розробник) Програми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</si>
</sst>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13" fillId="0" borderId="0"/>
  </cellStyleXfs>
  <cellXfs count="51">
    <xf numFmtId="0" fontId="0" fillId="0" borderId="0" xfId="0"/>
    <xf numFmtId="0" fontId="6" fillId="0" borderId="0" xfId="0" applyFont="1" applyFill="1"/>
    <xf numFmtId="0" fontId="1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12" fillId="0" borderId="0" xfId="0" applyFont="1" applyFill="1"/>
    <xf numFmtId="4" fontId="1" fillId="0" borderId="0" xfId="0" applyNumberFormat="1" applyFont="1" applyFill="1"/>
    <xf numFmtId="4" fontId="7" fillId="0" borderId="0" xfId="0" applyNumberFormat="1" applyFont="1" applyFill="1" applyAlignment="1">
      <alignment vertical="center" wrapText="1"/>
    </xf>
    <xf numFmtId="4" fontId="11" fillId="0" borderId="0" xfId="0" applyNumberFormat="1" applyFont="1" applyFill="1" applyAlignment="1">
      <alignment horizontal="right"/>
    </xf>
    <xf numFmtId="4" fontId="5" fillId="0" borderId="0" xfId="0" applyNumberFormat="1" applyFont="1" applyFill="1"/>
    <xf numFmtId="4" fontId="4" fillId="0" borderId="0" xfId="0" applyNumberFormat="1" applyFont="1" applyFill="1"/>
    <xf numFmtId="0" fontId="8" fillId="0" borderId="0" xfId="0" applyFont="1" applyFill="1" applyAlignment="1">
      <alignment horizontal="left" wrapText="1"/>
    </xf>
    <xf numFmtId="0" fontId="1" fillId="0" borderId="5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4" xfId="0" applyFont="1" applyFill="1" applyBorder="1" applyAlignment="1">
      <alignment horizontal="center"/>
    </xf>
    <xf numFmtId="4" fontId="12" fillId="0" borderId="4" xfId="0" applyNumberFormat="1" applyFont="1" applyFill="1" applyBorder="1" applyAlignment="1">
      <alignment horizontal="center"/>
    </xf>
    <xf numFmtId="0" fontId="12" fillId="0" borderId="4" xfId="0" applyFont="1" applyFill="1" applyBorder="1"/>
    <xf numFmtId="4" fontId="14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38"/>
  <sheetViews>
    <sheetView tabSelected="1" topLeftCell="A15" zoomScale="70" zoomScaleNormal="70" zoomScaleSheetLayoutView="80" workbookViewId="0">
      <selection activeCell="C12" sqref="C12"/>
    </sheetView>
  </sheetViews>
  <sheetFormatPr defaultColWidth="9.109375" defaultRowHeight="13.8" x14ac:dyDescent="0.25"/>
  <cols>
    <col min="1" max="1" width="7.33203125" style="1" customWidth="1"/>
    <col min="2" max="2" width="47.33203125" style="1" customWidth="1"/>
    <col min="3" max="3" width="50.5546875" style="1" customWidth="1"/>
    <col min="4" max="4" width="15.44140625" style="1" customWidth="1"/>
    <col min="5" max="5" width="16.21875" style="1" customWidth="1"/>
    <col min="6" max="6" width="13.88671875" style="1" customWidth="1"/>
    <col min="7" max="7" width="13.6640625" style="1" customWidth="1"/>
    <col min="8" max="8" width="11.5546875" style="1" customWidth="1"/>
    <col min="9" max="9" width="13.109375" style="1" customWidth="1"/>
    <col min="10" max="10" width="12.5546875" style="1" customWidth="1"/>
    <col min="11" max="16384" width="9.109375" style="1"/>
  </cols>
  <sheetData>
    <row r="1" spans="1:10" ht="15.6" x14ac:dyDescent="0.25">
      <c r="J1" s="2"/>
    </row>
    <row r="2" spans="1:10" ht="6.6" customHeight="1" x14ac:dyDescent="0.25">
      <c r="J2" s="2"/>
    </row>
    <row r="3" spans="1:10" ht="15.6" x14ac:dyDescent="0.3">
      <c r="A3" s="40" t="s">
        <v>25</v>
      </c>
      <c r="B3" s="40"/>
      <c r="C3" s="40"/>
      <c r="D3" s="40"/>
      <c r="E3" s="40"/>
      <c r="F3" s="40"/>
      <c r="G3" s="40"/>
      <c r="H3" s="40"/>
      <c r="I3" s="40"/>
      <c r="J3" s="40"/>
    </row>
    <row r="4" spans="1:10" ht="28.2" customHeight="1" x14ac:dyDescent="0.25">
      <c r="A4" s="41" t="s">
        <v>26</v>
      </c>
      <c r="B4" s="42"/>
      <c r="C4" s="42"/>
      <c r="D4" s="42"/>
      <c r="E4" s="42"/>
      <c r="F4" s="42"/>
      <c r="G4" s="42"/>
      <c r="H4" s="42"/>
      <c r="I4" s="42"/>
      <c r="J4" s="42"/>
    </row>
    <row r="5" spans="1:10" ht="25.2" customHeight="1" x14ac:dyDescent="0.25">
      <c r="A5" s="41" t="s">
        <v>45</v>
      </c>
      <c r="B5" s="41"/>
      <c r="C5" s="41"/>
      <c r="D5" s="41"/>
      <c r="E5" s="41"/>
      <c r="F5" s="41"/>
      <c r="G5" s="41"/>
      <c r="H5" s="41"/>
      <c r="I5" s="41"/>
      <c r="J5" s="41"/>
    </row>
    <row r="6" spans="1:10" ht="19.5" customHeight="1" x14ac:dyDescent="0.25">
      <c r="A6" s="43" t="s">
        <v>27</v>
      </c>
      <c r="B6" s="43"/>
      <c r="C6" s="43"/>
      <c r="D6" s="43"/>
      <c r="E6" s="43"/>
      <c r="F6" s="43"/>
      <c r="G6" s="43"/>
      <c r="H6" s="43"/>
      <c r="I6" s="43"/>
      <c r="J6" s="43"/>
    </row>
    <row r="7" spans="1:10" ht="4.8" customHeight="1" x14ac:dyDescent="0.25">
      <c r="A7" s="3"/>
    </row>
    <row r="8" spans="1:10" ht="73.2" customHeight="1" x14ac:dyDescent="0.25">
      <c r="A8" s="4" t="s">
        <v>6</v>
      </c>
      <c r="B8" s="4" t="s">
        <v>0</v>
      </c>
      <c r="C8" s="4" t="s">
        <v>46</v>
      </c>
      <c r="D8" s="4" t="s">
        <v>12</v>
      </c>
      <c r="E8" s="4" t="s">
        <v>8</v>
      </c>
      <c r="F8" s="4" t="s">
        <v>28</v>
      </c>
      <c r="G8" s="4" t="s">
        <v>29</v>
      </c>
      <c r="H8" s="4" t="s">
        <v>30</v>
      </c>
      <c r="I8" s="4" t="s">
        <v>5</v>
      </c>
      <c r="J8" s="4" t="s">
        <v>1</v>
      </c>
    </row>
    <row r="9" spans="1:10" x14ac:dyDescent="0.25">
      <c r="A9" s="5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</row>
    <row r="10" spans="1:10" ht="93.6" x14ac:dyDescent="0.25">
      <c r="A10" s="8" t="s">
        <v>2</v>
      </c>
      <c r="B10" s="9" t="s">
        <v>31</v>
      </c>
      <c r="C10" s="8" t="s">
        <v>32</v>
      </c>
      <c r="D10" s="8" t="s">
        <v>10</v>
      </c>
      <c r="E10" s="10">
        <v>300000</v>
      </c>
      <c r="F10" s="10">
        <f>1080+1950.03+4286.25+2000+2000+4000.48+2037.6+1000+1300.8+2418.4+199.988+13000</f>
        <v>35273.547999999995</v>
      </c>
      <c r="G10" s="10">
        <f>21193.54712+1080+12989.138</f>
        <v>35262.685120000002</v>
      </c>
      <c r="H10" s="11">
        <v>0.99</v>
      </c>
      <c r="I10" s="12">
        <f>G10-F10</f>
        <v>-10.862879999993311</v>
      </c>
      <c r="J10" s="6" t="s">
        <v>17</v>
      </c>
    </row>
    <row r="11" spans="1:10" ht="124.8" x14ac:dyDescent="0.25">
      <c r="A11" s="8" t="s">
        <v>16</v>
      </c>
      <c r="B11" s="9" t="s">
        <v>23</v>
      </c>
      <c r="C11" s="8" t="s">
        <v>33</v>
      </c>
      <c r="D11" s="8" t="s">
        <v>10</v>
      </c>
      <c r="E11" s="10">
        <v>36000</v>
      </c>
      <c r="F11" s="10">
        <v>36000</v>
      </c>
      <c r="G11" s="10">
        <v>36000</v>
      </c>
      <c r="H11" s="11">
        <f>G11/F11</f>
        <v>1</v>
      </c>
      <c r="I11" s="13">
        <f t="shared" ref="I11" si="0">G11-F11</f>
        <v>0</v>
      </c>
      <c r="J11" s="14"/>
    </row>
    <row r="12" spans="1:10" ht="121.8" customHeight="1" x14ac:dyDescent="0.25">
      <c r="A12" s="8" t="s">
        <v>13</v>
      </c>
      <c r="B12" s="9" t="s">
        <v>24</v>
      </c>
      <c r="C12" s="8" t="s">
        <v>34</v>
      </c>
      <c r="D12" s="8" t="s">
        <v>10</v>
      </c>
      <c r="E12" s="10">
        <v>14000</v>
      </c>
      <c r="F12" s="10">
        <v>6231.4097000000002</v>
      </c>
      <c r="G12" s="10">
        <f>F12</f>
        <v>6231.4097000000002</v>
      </c>
      <c r="H12" s="11">
        <f>G12/F12</f>
        <v>1</v>
      </c>
      <c r="I12" s="13">
        <f t="shared" ref="I12" si="1">G12-F12</f>
        <v>0</v>
      </c>
      <c r="J12" s="14"/>
    </row>
    <row r="13" spans="1:10" ht="0.6" hidden="1" customHeight="1" x14ac:dyDescent="0.25">
      <c r="A13" s="8"/>
      <c r="B13" s="15" t="s">
        <v>19</v>
      </c>
      <c r="C13" s="16"/>
      <c r="D13" s="8"/>
      <c r="E13" s="10">
        <f>SUM(E10:E12)</f>
        <v>350000</v>
      </c>
      <c r="F13" s="10">
        <f>SUM(F10:F12)</f>
        <v>77504.957699999999</v>
      </c>
      <c r="G13" s="10">
        <f>SUM(G10:G12)</f>
        <v>77494.094820000013</v>
      </c>
      <c r="H13" s="17"/>
      <c r="I13" s="18">
        <f>SUM(I10:I12)</f>
        <v>-10.862879999993311</v>
      </c>
      <c r="J13" s="10"/>
    </row>
    <row r="14" spans="1:10" ht="140.4" x14ac:dyDescent="0.25">
      <c r="A14" s="8" t="s">
        <v>3</v>
      </c>
      <c r="B14" s="9" t="s">
        <v>20</v>
      </c>
      <c r="C14" s="8" t="s">
        <v>35</v>
      </c>
      <c r="D14" s="8" t="s">
        <v>36</v>
      </c>
      <c r="E14" s="10">
        <v>900000</v>
      </c>
      <c r="F14" s="19">
        <v>547452.26</v>
      </c>
      <c r="G14" s="19">
        <v>545103.98066999996</v>
      </c>
      <c r="H14" s="11">
        <v>0.99</v>
      </c>
      <c r="I14" s="13">
        <f>G14-F14</f>
        <v>-2348.2793300000485</v>
      </c>
      <c r="J14" s="6" t="s">
        <v>42</v>
      </c>
    </row>
    <row r="15" spans="1:10" ht="218.4" x14ac:dyDescent="0.25">
      <c r="A15" s="8" t="s">
        <v>4</v>
      </c>
      <c r="B15" s="9" t="s">
        <v>21</v>
      </c>
      <c r="C15" s="8" t="s">
        <v>35</v>
      </c>
      <c r="D15" s="8" t="s">
        <v>36</v>
      </c>
      <c r="E15" s="10">
        <v>400000</v>
      </c>
      <c r="F15" s="10">
        <v>66739.38</v>
      </c>
      <c r="G15" s="19">
        <v>52744.684380000006</v>
      </c>
      <c r="H15" s="11">
        <f>G15/F15</f>
        <v>0.79030827646286195</v>
      </c>
      <c r="I15" s="13">
        <f t="shared" ref="I15:I17" si="2">G15-F15</f>
        <v>-13994.695619999999</v>
      </c>
      <c r="J15" s="6" t="s">
        <v>43</v>
      </c>
    </row>
    <row r="16" spans="1:10" ht="140.4" x14ac:dyDescent="0.25">
      <c r="A16" s="8" t="s">
        <v>7</v>
      </c>
      <c r="B16" s="9" t="s">
        <v>22</v>
      </c>
      <c r="C16" s="8" t="s">
        <v>35</v>
      </c>
      <c r="D16" s="8" t="s">
        <v>36</v>
      </c>
      <c r="E16" s="10">
        <v>55000</v>
      </c>
      <c r="F16" s="10">
        <v>19800</v>
      </c>
      <c r="G16" s="10">
        <v>19800</v>
      </c>
      <c r="H16" s="11">
        <f t="shared" ref="H16:H18" si="3">G16/F16</f>
        <v>1</v>
      </c>
      <c r="I16" s="13">
        <f t="shared" si="2"/>
        <v>0</v>
      </c>
      <c r="J16" s="8"/>
    </row>
    <row r="17" spans="1:10" ht="140.4" x14ac:dyDescent="0.25">
      <c r="A17" s="45" t="s">
        <v>11</v>
      </c>
      <c r="B17" s="47" t="s">
        <v>18</v>
      </c>
      <c r="C17" s="8" t="s">
        <v>38</v>
      </c>
      <c r="D17" s="8" t="s">
        <v>36</v>
      </c>
      <c r="E17" s="10">
        <f>145000+18300</f>
        <v>163300</v>
      </c>
      <c r="F17" s="10">
        <v>147124.96800000002</v>
      </c>
      <c r="G17" s="19">
        <v>143909.90400000001</v>
      </c>
      <c r="H17" s="11">
        <f t="shared" si="3"/>
        <v>0.97814739371769988</v>
      </c>
      <c r="I17" s="13">
        <f t="shared" si="2"/>
        <v>-3215.064000000013</v>
      </c>
      <c r="J17" s="6" t="s">
        <v>44</v>
      </c>
    </row>
    <row r="18" spans="1:10" ht="93.6" x14ac:dyDescent="0.25">
      <c r="A18" s="46"/>
      <c r="B18" s="48"/>
      <c r="C18" s="20" t="s">
        <v>37</v>
      </c>
      <c r="D18" s="8" t="s">
        <v>10</v>
      </c>
      <c r="E18" s="10">
        <f>1220+310+5000+1000+1500+1500+1300+5000+3000</f>
        <v>19830</v>
      </c>
      <c r="F18" s="21">
        <f>310+5000+1000+1300+3000+5000+3000</f>
        <v>18610</v>
      </c>
      <c r="G18" s="19">
        <f>310+1300+5000+1000+3000+5000+3000</f>
        <v>18610</v>
      </c>
      <c r="H18" s="11">
        <f t="shared" si="3"/>
        <v>1</v>
      </c>
      <c r="I18" s="13">
        <f>G18-F18</f>
        <v>0</v>
      </c>
      <c r="J18" s="14"/>
    </row>
    <row r="19" spans="1:10" ht="21.6" customHeight="1" x14ac:dyDescent="0.25">
      <c r="A19" s="22"/>
      <c r="B19" s="44" t="s">
        <v>14</v>
      </c>
      <c r="C19" s="44"/>
      <c r="D19" s="23"/>
      <c r="E19" s="24">
        <f>E18+E17</f>
        <v>183130</v>
      </c>
      <c r="F19" s="25">
        <f t="shared" ref="F19:I19" si="4">F18+F17</f>
        <v>165734.96800000002</v>
      </c>
      <c r="G19" s="25">
        <f t="shared" si="4"/>
        <v>162519.90400000001</v>
      </c>
      <c r="H19" s="25"/>
      <c r="I19" s="25">
        <f t="shared" si="4"/>
        <v>-3215.064000000013</v>
      </c>
      <c r="J19" s="25"/>
    </row>
    <row r="20" spans="1:10" ht="23.4" customHeight="1" x14ac:dyDescent="0.25">
      <c r="A20" s="22"/>
      <c r="B20" s="44" t="s">
        <v>15</v>
      </c>
      <c r="C20" s="44"/>
      <c r="D20" s="23"/>
      <c r="E20" s="24">
        <f>E13+E14+E15+E16+E19</f>
        <v>1888130</v>
      </c>
      <c r="F20" s="24">
        <f t="shared" ref="F20:I20" si="5">F13+F14+F15+F16+F19</f>
        <v>877231.56570000004</v>
      </c>
      <c r="G20" s="24">
        <f t="shared" si="5"/>
        <v>857662.66386999993</v>
      </c>
      <c r="H20" s="24"/>
      <c r="I20" s="24">
        <f t="shared" si="5"/>
        <v>-19568.901830000053</v>
      </c>
      <c r="J20" s="25"/>
    </row>
    <row r="21" spans="1:10" ht="15" customHeight="1" x14ac:dyDescent="0.3">
      <c r="A21" s="26"/>
      <c r="B21" s="26"/>
      <c r="C21" s="26"/>
      <c r="D21" s="34"/>
      <c r="E21" s="34"/>
      <c r="F21" s="34"/>
      <c r="G21" s="34"/>
      <c r="H21" s="34"/>
      <c r="I21" s="34"/>
      <c r="J21" s="34"/>
    </row>
    <row r="22" spans="1:10" ht="29.4" customHeight="1" x14ac:dyDescent="0.3">
      <c r="A22" s="50" t="s">
        <v>9</v>
      </c>
      <c r="B22" s="50"/>
      <c r="C22" s="50"/>
      <c r="D22" s="36"/>
      <c r="E22" s="36"/>
      <c r="F22" s="39" t="s">
        <v>40</v>
      </c>
      <c r="G22" s="39"/>
      <c r="H22" s="39"/>
      <c r="I22" s="39"/>
      <c r="J22" s="39"/>
    </row>
    <row r="23" spans="1:10" ht="15.6" customHeight="1" x14ac:dyDescent="0.3">
      <c r="A23" s="7"/>
      <c r="B23" s="7"/>
      <c r="C23" s="7"/>
      <c r="D23" s="35"/>
      <c r="E23" s="35"/>
      <c r="F23" s="35"/>
      <c r="G23" s="35"/>
      <c r="H23" s="35"/>
      <c r="I23" s="35"/>
      <c r="J23" s="35"/>
    </row>
    <row r="24" spans="1:10" ht="30.6" customHeight="1" x14ac:dyDescent="0.3">
      <c r="A24" s="49" t="s">
        <v>39</v>
      </c>
      <c r="B24" s="49"/>
      <c r="C24" s="49"/>
      <c r="D24" s="37"/>
      <c r="E24" s="38"/>
      <c r="F24" s="39" t="s">
        <v>41</v>
      </c>
      <c r="G24" s="39"/>
      <c r="H24" s="39"/>
      <c r="I24" s="39"/>
      <c r="J24" s="39"/>
    </row>
    <row r="25" spans="1:10" ht="15.6" x14ac:dyDescent="0.3">
      <c r="A25" s="33"/>
      <c r="B25" s="33"/>
      <c r="C25" s="33"/>
      <c r="D25" s="28"/>
      <c r="H25" s="28"/>
      <c r="I25" s="28"/>
      <c r="J25" s="30"/>
    </row>
    <row r="26" spans="1:10" s="27" customFormat="1" ht="15.6" hidden="1" x14ac:dyDescent="0.3">
      <c r="A26" s="28"/>
      <c r="B26" s="28"/>
      <c r="C26" s="28"/>
      <c r="D26" s="28"/>
      <c r="E26" s="31">
        <f>E28-E20</f>
        <v>0</v>
      </c>
      <c r="F26" s="28"/>
      <c r="G26" s="28"/>
      <c r="H26" s="28"/>
      <c r="I26" s="28"/>
      <c r="J26" s="28"/>
    </row>
    <row r="27" spans="1:10" s="28" customFormat="1" ht="15.6" x14ac:dyDescent="0.3"/>
    <row r="28" spans="1:10" s="28" customFormat="1" ht="15.6" x14ac:dyDescent="0.3">
      <c r="E28" s="29">
        <v>1888130</v>
      </c>
      <c r="G28" s="28">
        <f>F20-E20</f>
        <v>-1010898.4343</v>
      </c>
    </row>
    <row r="29" spans="1:10" s="28" customFormat="1" ht="15.6" x14ac:dyDescent="0.3"/>
    <row r="30" spans="1:10" s="28" customFormat="1" ht="15.6" x14ac:dyDescent="0.3"/>
    <row r="31" spans="1:10" s="28" customFormat="1" ht="15.6" x14ac:dyDescent="0.3">
      <c r="F31" s="32">
        <v>864231569.77999997</v>
      </c>
      <c r="G31" s="32">
        <v>844673525.94999993</v>
      </c>
      <c r="H31" s="32"/>
      <c r="I31" s="32">
        <v>19558043.830000043</v>
      </c>
    </row>
    <row r="32" spans="1:10" s="28" customFormat="1" ht="15.6" x14ac:dyDescent="0.3"/>
    <row r="33" spans="1:10" s="28" customFormat="1" ht="15.6" x14ac:dyDescent="0.3"/>
    <row r="34" spans="1:10" s="28" customFormat="1" ht="15.6" x14ac:dyDescent="0.3"/>
    <row r="35" spans="1:10" s="28" customFormat="1" ht="15.6" x14ac:dyDescent="0.3"/>
    <row r="36" spans="1:10" s="28" customFormat="1" ht="15.6" x14ac:dyDescent="0.3"/>
    <row r="37" spans="1:10" s="28" customFormat="1" ht="15.6" x14ac:dyDescent="0.3">
      <c r="A37" s="1"/>
      <c r="B37" s="1"/>
      <c r="C37" s="1"/>
      <c r="D37" s="1"/>
      <c r="E37" s="1"/>
      <c r="F37" s="1"/>
      <c r="G37" s="1"/>
      <c r="H37" s="1"/>
      <c r="I37" s="1"/>
    </row>
    <row r="38" spans="1:10" s="28" customFormat="1" ht="15.6" x14ac:dyDescent="0.3">
      <c r="A38" s="1"/>
      <c r="B38" s="1"/>
      <c r="C38" s="1"/>
      <c r="D38" s="1"/>
      <c r="E38" s="1"/>
      <c r="F38" s="1"/>
      <c r="G38" s="1"/>
      <c r="H38" s="1"/>
      <c r="I38" s="1"/>
      <c r="J38" s="1"/>
    </row>
  </sheetData>
  <mergeCells count="12">
    <mergeCell ref="F24:J24"/>
    <mergeCell ref="A3:J3"/>
    <mergeCell ref="A4:J4"/>
    <mergeCell ref="A5:J5"/>
    <mergeCell ref="A6:J6"/>
    <mergeCell ref="B20:C20"/>
    <mergeCell ref="B19:C19"/>
    <mergeCell ref="A17:A18"/>
    <mergeCell ref="B17:B18"/>
    <mergeCell ref="A24:C24"/>
    <mergeCell ref="A22:C22"/>
    <mergeCell ref="F22:J22"/>
  </mergeCells>
  <pageMargins left="0.31496062992125984" right="0.11811023622047245" top="0.35433070866141736" bottom="0.35433070866141736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програма територ оборони </vt:lpstr>
      <vt:lpstr>'програма територ оборони '!Заголовки_для_печати</vt:lpstr>
      <vt:lpstr>'програма територ оборони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Kassir</cp:lastModifiedBy>
  <cp:lastPrinted>2025-01-22T14:00:13Z</cp:lastPrinted>
  <dcterms:created xsi:type="dcterms:W3CDTF">2023-07-14T06:13:07Z</dcterms:created>
  <dcterms:modified xsi:type="dcterms:W3CDTF">2025-01-27T14:03:13Z</dcterms:modified>
</cp:coreProperties>
</file>