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600" windowWidth="19440" windowHeight="10785" tabRatio="873"/>
  </bookViews>
  <sheets>
    <sheet name="Реєстрація" sheetId="1" r:id="rId1"/>
    <sheet name="Пор ден" sheetId="2" r:id="rId2"/>
    <sheet name="Питання 1 " sheetId="3" r:id="rId3"/>
    <sheet name="Питання 2" sheetId="4" r:id="rId4"/>
    <sheet name="Питання 3" sheetId="5" r:id="rId5"/>
    <sheet name="Питання 4" sheetId="6" r:id="rId6"/>
    <sheet name="Питання 5" sheetId="7" r:id="rId7"/>
    <sheet name="Питання 6" sheetId="8" r:id="rId8"/>
    <sheet name="Питання 7" sheetId="9" r:id="rId9"/>
    <sheet name="Питання 8" sheetId="10" r:id="rId10"/>
    <sheet name="Питання 9" sheetId="11" r:id="rId11"/>
    <sheet name="Питання 10" sheetId="12" r:id="rId12"/>
    <sheet name="Питання 11" sheetId="13" r:id="rId13"/>
    <sheet name="Питання 12" sheetId="14" r:id="rId14"/>
    <sheet name="Питання 13" sheetId="15" r:id="rId15"/>
    <sheet name="Питання 14" sheetId="16" r:id="rId16"/>
    <sheet name="Питання 15" sheetId="17" r:id="rId17"/>
    <sheet name="Питання 16" sheetId="18" r:id="rId18"/>
    <sheet name="Питання 17" sheetId="19" r:id="rId19"/>
    <sheet name="Питання 18" sheetId="20" r:id="rId20"/>
    <sheet name="Питання 19" sheetId="21" r:id="rId21"/>
    <sheet name="Питання 20" sheetId="22" r:id="rId22"/>
  </sheets>
  <definedNames>
    <definedName name="_xlnm._FilterDatabase" localSheetId="11" hidden="1">'Питання 10'!$A$20:$AA$140</definedName>
    <definedName name="_xlnm._FilterDatabase" localSheetId="12" hidden="1">'Питання 11'!$A$20:$AA$140</definedName>
    <definedName name="_xlnm._FilterDatabase" localSheetId="13" hidden="1">'Питання 12'!$A$20:$AA$140</definedName>
    <definedName name="_xlnm._FilterDatabase" localSheetId="14" hidden="1">'Питання 13'!$A$20:$AA$140</definedName>
    <definedName name="_xlnm._FilterDatabase" localSheetId="15" hidden="1">'Питання 14'!$A$20:$AA$140</definedName>
    <definedName name="_xlnm._FilterDatabase" localSheetId="16" hidden="1">'Питання 15'!$A$20:$AA$140</definedName>
    <definedName name="_xlnm._FilterDatabase" localSheetId="17" hidden="1">'Питання 16'!$A$20:$AA$140</definedName>
    <definedName name="_xlnm._FilterDatabase" localSheetId="18" hidden="1">'Питання 17'!$A$20:$AA$140</definedName>
    <definedName name="_xlnm._FilterDatabase" localSheetId="19" hidden="1">'Питання 18'!$A$20:$AA$140</definedName>
    <definedName name="_xlnm._FilterDatabase" localSheetId="20" hidden="1">'Питання 19'!$A$20:$AA$140</definedName>
    <definedName name="_xlnm._FilterDatabase" localSheetId="21" hidden="1">'Питання 20'!$A$20:$AA$140</definedName>
    <definedName name="_xlnm._FilterDatabase" localSheetId="9" hidden="1">'Питання 8'!$A$20:$AA$140</definedName>
    <definedName name="_xlnm._FilterDatabase" localSheetId="10" hidden="1">'Питання 9'!$A$20:$AA$140</definedName>
  </definedNames>
  <calcPr calcId="145621"/>
  <extLst>
    <ext uri="GoogleSheetsCustomDataVersion1">
      <go:sheetsCustomData xmlns:go="http://customooxmlschemas.google.com/" r:id="" roundtripDataSignature="AMtx7mhCpF2rPWFoZRRsgsg88oHiDnO3qA=="/>
    </ext>
  </extLst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J17" i="22"/>
  <c r="I17" i="22"/>
  <c r="H17" i="22"/>
  <c r="G17" i="22"/>
  <c r="F17" i="22"/>
  <c r="E17" i="22"/>
  <c r="J16" i="22"/>
  <c r="I16" i="22"/>
  <c r="H16" i="22"/>
  <c r="G16" i="22"/>
  <c r="F16" i="22"/>
  <c r="E16" i="22"/>
  <c r="J15" i="22"/>
  <c r="I15" i="22"/>
  <c r="H15" i="22"/>
  <c r="G15" i="22"/>
  <c r="F15" i="22"/>
  <c r="E15" i="22"/>
  <c r="J14" i="22"/>
  <c r="I14" i="22"/>
  <c r="C9" i="22" s="1"/>
  <c r="H14" i="22"/>
  <c r="G14" i="22"/>
  <c r="C7" i="22" s="1"/>
  <c r="F14" i="22"/>
  <c r="C6" i="22" s="1"/>
  <c r="E14" i="22"/>
  <c r="C5" i="22" s="1"/>
  <c r="C8" i="22"/>
  <c r="J18" i="21"/>
  <c r="I18" i="21"/>
  <c r="H18" i="21"/>
  <c r="G18" i="21"/>
  <c r="F18" i="21"/>
  <c r="E18" i="21"/>
  <c r="J17" i="21"/>
  <c r="I17" i="21"/>
  <c r="H17" i="21"/>
  <c r="G17" i="21"/>
  <c r="F17" i="21"/>
  <c r="E17" i="21"/>
  <c r="J16" i="21"/>
  <c r="I16" i="21"/>
  <c r="H16" i="21"/>
  <c r="G16" i="21"/>
  <c r="F16" i="21"/>
  <c r="E16" i="21"/>
  <c r="J15" i="21"/>
  <c r="I15" i="21"/>
  <c r="H15" i="21"/>
  <c r="G15" i="21"/>
  <c r="F15" i="21"/>
  <c r="E15" i="21"/>
  <c r="J14" i="21"/>
  <c r="I14" i="21"/>
  <c r="C9" i="21" s="1"/>
  <c r="H14" i="21"/>
  <c r="G14" i="21"/>
  <c r="C7" i="21" s="1"/>
  <c r="F14" i="21"/>
  <c r="C6" i="21" s="1"/>
  <c r="E14" i="21"/>
  <c r="C5" i="21" s="1"/>
  <c r="C8" i="21"/>
  <c r="J18" i="20"/>
  <c r="I18" i="20"/>
  <c r="H18" i="20"/>
  <c r="G18" i="20"/>
  <c r="F18" i="20"/>
  <c r="E18" i="20"/>
  <c r="J17" i="20"/>
  <c r="I17" i="20"/>
  <c r="H17" i="20"/>
  <c r="G17" i="20"/>
  <c r="F17" i="20"/>
  <c r="E17" i="20"/>
  <c r="J16" i="20"/>
  <c r="I16" i="20"/>
  <c r="H16" i="20"/>
  <c r="G16" i="20"/>
  <c r="F16" i="20"/>
  <c r="E16" i="20"/>
  <c r="J15" i="20"/>
  <c r="I15" i="20"/>
  <c r="H15" i="20"/>
  <c r="G15" i="20"/>
  <c r="F15" i="20"/>
  <c r="E15" i="20"/>
  <c r="J14" i="20"/>
  <c r="I14" i="20"/>
  <c r="C9" i="20" s="1"/>
  <c r="H14" i="20"/>
  <c r="G14" i="20"/>
  <c r="C7" i="20" s="1"/>
  <c r="F14" i="20"/>
  <c r="C6" i="20" s="1"/>
  <c r="E14" i="20"/>
  <c r="C5" i="20" s="1"/>
  <c r="C8" i="20"/>
  <c r="J18" i="19"/>
  <c r="I18" i="19"/>
  <c r="H18" i="19"/>
  <c r="G18" i="19"/>
  <c r="F18" i="19"/>
  <c r="E18" i="19"/>
  <c r="J17" i="19"/>
  <c r="I17" i="19"/>
  <c r="H17" i="19"/>
  <c r="G17" i="19"/>
  <c r="F17" i="19"/>
  <c r="E17" i="19"/>
  <c r="J16" i="19"/>
  <c r="I16" i="19"/>
  <c r="H16" i="19"/>
  <c r="G16" i="19"/>
  <c r="F16" i="19"/>
  <c r="E16" i="19"/>
  <c r="J15" i="19"/>
  <c r="I15" i="19"/>
  <c r="H15" i="19"/>
  <c r="G15" i="19"/>
  <c r="F15" i="19"/>
  <c r="E15" i="19"/>
  <c r="J14" i="19"/>
  <c r="I14" i="19"/>
  <c r="C9" i="19" s="1"/>
  <c r="H14" i="19"/>
  <c r="G14" i="19"/>
  <c r="F14" i="19"/>
  <c r="C6" i="19" s="1"/>
  <c r="E14" i="19"/>
  <c r="C5" i="19" s="1"/>
  <c r="J18" i="18"/>
  <c r="I18" i="18"/>
  <c r="H18" i="18"/>
  <c r="G18" i="18"/>
  <c r="F18" i="18"/>
  <c r="E18" i="18"/>
  <c r="J17" i="18"/>
  <c r="I17" i="18"/>
  <c r="H17" i="18"/>
  <c r="G17" i="18"/>
  <c r="F17" i="18"/>
  <c r="E17" i="18"/>
  <c r="J16" i="18"/>
  <c r="I16" i="18"/>
  <c r="H16" i="18"/>
  <c r="G16" i="18"/>
  <c r="F16" i="18"/>
  <c r="E16" i="18"/>
  <c r="J15" i="18"/>
  <c r="I15" i="18"/>
  <c r="H15" i="18"/>
  <c r="G15" i="18"/>
  <c r="F15" i="18"/>
  <c r="E15" i="18"/>
  <c r="J14" i="18"/>
  <c r="I14" i="18"/>
  <c r="C9" i="18" s="1"/>
  <c r="H14" i="18"/>
  <c r="G14" i="18"/>
  <c r="C7" i="18" s="1"/>
  <c r="F14" i="18"/>
  <c r="E14" i="18"/>
  <c r="C5" i="18" s="1"/>
  <c r="C8" i="18"/>
  <c r="J18" i="17"/>
  <c r="I18" i="17"/>
  <c r="H18" i="17"/>
  <c r="G18" i="17"/>
  <c r="F18" i="17"/>
  <c r="E18" i="17"/>
  <c r="J17" i="17"/>
  <c r="I17" i="17"/>
  <c r="H17" i="17"/>
  <c r="G17" i="17"/>
  <c r="F17" i="17"/>
  <c r="E17" i="17"/>
  <c r="J16" i="17"/>
  <c r="I16" i="17"/>
  <c r="H16" i="17"/>
  <c r="G16" i="17"/>
  <c r="F16" i="17"/>
  <c r="E16" i="17"/>
  <c r="J15" i="17"/>
  <c r="I15" i="17"/>
  <c r="H15" i="17"/>
  <c r="G15" i="17"/>
  <c r="F15" i="17"/>
  <c r="E15" i="17"/>
  <c r="J14" i="17"/>
  <c r="I14" i="17"/>
  <c r="C9" i="17" s="1"/>
  <c r="H14" i="17"/>
  <c r="G14" i="17"/>
  <c r="F14" i="17"/>
  <c r="E14" i="17"/>
  <c r="C5" i="17" s="1"/>
  <c r="C8" i="17"/>
  <c r="J18" i="16"/>
  <c r="I18" i="16"/>
  <c r="H18" i="16"/>
  <c r="G18" i="16"/>
  <c r="F18" i="16"/>
  <c r="E18" i="16"/>
  <c r="J17" i="16"/>
  <c r="I17" i="16"/>
  <c r="H17" i="16"/>
  <c r="G17" i="16"/>
  <c r="F17" i="16"/>
  <c r="E17" i="16"/>
  <c r="J16" i="16"/>
  <c r="I16" i="16"/>
  <c r="H16" i="16"/>
  <c r="G16" i="16"/>
  <c r="F16" i="16"/>
  <c r="E16" i="16"/>
  <c r="J15" i="16"/>
  <c r="I15" i="16"/>
  <c r="H15" i="16"/>
  <c r="G15" i="16"/>
  <c r="F15" i="16"/>
  <c r="E15" i="16"/>
  <c r="J14" i="16"/>
  <c r="I14" i="16"/>
  <c r="C9" i="16" s="1"/>
  <c r="H14" i="16"/>
  <c r="G14" i="16"/>
  <c r="F14" i="16"/>
  <c r="E14" i="16"/>
  <c r="C5" i="16" s="1"/>
  <c r="C8" i="16"/>
  <c r="J18" i="15"/>
  <c r="I18" i="15"/>
  <c r="H18" i="15"/>
  <c r="G18" i="15"/>
  <c r="F18" i="15"/>
  <c r="E18" i="15"/>
  <c r="J17" i="15"/>
  <c r="I17" i="15"/>
  <c r="H17" i="15"/>
  <c r="G17" i="15"/>
  <c r="F17" i="15"/>
  <c r="E17" i="15"/>
  <c r="J16" i="15"/>
  <c r="I16" i="15"/>
  <c r="H16" i="15"/>
  <c r="G16" i="15"/>
  <c r="F16" i="15"/>
  <c r="E16" i="15"/>
  <c r="J15" i="15"/>
  <c r="I15" i="15"/>
  <c r="H15" i="15"/>
  <c r="G15" i="15"/>
  <c r="F15" i="15"/>
  <c r="E15" i="15"/>
  <c r="J14" i="15"/>
  <c r="I14" i="15"/>
  <c r="C9" i="15" s="1"/>
  <c r="H14" i="15"/>
  <c r="G14" i="15"/>
  <c r="F14" i="15"/>
  <c r="C6" i="15" s="1"/>
  <c r="E14" i="15"/>
  <c r="C5" i="15" s="1"/>
  <c r="C8" i="15"/>
  <c r="J18" i="14"/>
  <c r="I18" i="14"/>
  <c r="H18" i="14"/>
  <c r="G18" i="14"/>
  <c r="F18" i="14"/>
  <c r="E18" i="14"/>
  <c r="J17" i="14"/>
  <c r="I17" i="14"/>
  <c r="H17" i="14"/>
  <c r="G17" i="14"/>
  <c r="F17" i="14"/>
  <c r="E17" i="14"/>
  <c r="J16" i="14"/>
  <c r="I16" i="14"/>
  <c r="H16" i="14"/>
  <c r="G16" i="14"/>
  <c r="F16" i="14"/>
  <c r="E16" i="14"/>
  <c r="J15" i="14"/>
  <c r="I15" i="14"/>
  <c r="H15" i="14"/>
  <c r="G15" i="14"/>
  <c r="F15" i="14"/>
  <c r="E15" i="14"/>
  <c r="J14" i="14"/>
  <c r="I14" i="14"/>
  <c r="C9" i="14" s="1"/>
  <c r="H14" i="14"/>
  <c r="C8" i="14" s="1"/>
  <c r="G14" i="14"/>
  <c r="F14" i="14"/>
  <c r="E14" i="14"/>
  <c r="C5" i="14" s="1"/>
  <c r="J18" i="13"/>
  <c r="I18" i="13"/>
  <c r="H18" i="13"/>
  <c r="G18" i="13"/>
  <c r="F18" i="13"/>
  <c r="E18" i="13"/>
  <c r="J17" i="13"/>
  <c r="I17" i="13"/>
  <c r="H17" i="13"/>
  <c r="G17" i="13"/>
  <c r="F17" i="13"/>
  <c r="E17" i="13"/>
  <c r="J16" i="13"/>
  <c r="I16" i="13"/>
  <c r="H16" i="13"/>
  <c r="G16" i="13"/>
  <c r="F16" i="13"/>
  <c r="E16" i="13"/>
  <c r="J15" i="13"/>
  <c r="I15" i="13"/>
  <c r="H15" i="13"/>
  <c r="C8" i="13" s="1"/>
  <c r="G15" i="13"/>
  <c r="F15" i="13"/>
  <c r="E15" i="13"/>
  <c r="J14" i="13"/>
  <c r="I14" i="13"/>
  <c r="H14" i="13"/>
  <c r="G14" i="13"/>
  <c r="C7" i="13" s="1"/>
  <c r="F14" i="13"/>
  <c r="C6" i="13" s="1"/>
  <c r="E14" i="13"/>
  <c r="J18" i="12"/>
  <c r="I18" i="12"/>
  <c r="H18" i="12"/>
  <c r="G18" i="12"/>
  <c r="F18" i="12"/>
  <c r="E18" i="12"/>
  <c r="J17" i="12"/>
  <c r="I17" i="12"/>
  <c r="H17" i="12"/>
  <c r="G17" i="12"/>
  <c r="F17" i="12"/>
  <c r="E17" i="12"/>
  <c r="J16" i="12"/>
  <c r="I16" i="12"/>
  <c r="H16" i="12"/>
  <c r="G16" i="12"/>
  <c r="F16" i="12"/>
  <c r="E16" i="12"/>
  <c r="J15" i="12"/>
  <c r="I15" i="12"/>
  <c r="H15" i="12"/>
  <c r="C8" i="12" s="1"/>
  <c r="G15" i="12"/>
  <c r="F15" i="12"/>
  <c r="E15" i="12"/>
  <c r="J14" i="12"/>
  <c r="I14" i="12"/>
  <c r="C9" i="12" s="1"/>
  <c r="H14" i="12"/>
  <c r="G14" i="12"/>
  <c r="F14" i="12"/>
  <c r="C6" i="12" s="1"/>
  <c r="E14" i="12"/>
  <c r="J18" i="11"/>
  <c r="I18" i="11"/>
  <c r="H18" i="11"/>
  <c r="G18" i="11"/>
  <c r="F18" i="11"/>
  <c r="E18" i="11"/>
  <c r="J17" i="11"/>
  <c r="I17" i="11"/>
  <c r="H17" i="11"/>
  <c r="G17" i="11"/>
  <c r="F17" i="11"/>
  <c r="E17" i="11"/>
  <c r="J16" i="11"/>
  <c r="I16" i="11"/>
  <c r="H16" i="11"/>
  <c r="G16" i="11"/>
  <c r="F16" i="11"/>
  <c r="E16" i="11"/>
  <c r="J15" i="11"/>
  <c r="I15" i="11"/>
  <c r="H15" i="11"/>
  <c r="C8" i="11" s="1"/>
  <c r="G15" i="11"/>
  <c r="F15" i="11"/>
  <c r="E15" i="11"/>
  <c r="J14" i="11"/>
  <c r="I14" i="11"/>
  <c r="C9" i="11" s="1"/>
  <c r="H14" i="11"/>
  <c r="G14" i="11"/>
  <c r="F14" i="11"/>
  <c r="C6" i="11" s="1"/>
  <c r="E14" i="11"/>
  <c r="C5" i="11" s="1"/>
  <c r="J18" i="10"/>
  <c r="I18" i="10"/>
  <c r="H18" i="10"/>
  <c r="G18" i="10"/>
  <c r="F18" i="10"/>
  <c r="E18" i="10"/>
  <c r="J17" i="10"/>
  <c r="I17" i="10"/>
  <c r="H17" i="10"/>
  <c r="G17" i="10"/>
  <c r="F17" i="10"/>
  <c r="E17" i="10"/>
  <c r="J16" i="10"/>
  <c r="I16" i="10"/>
  <c r="H16" i="10"/>
  <c r="G16" i="10"/>
  <c r="F16" i="10"/>
  <c r="E16" i="10"/>
  <c r="J15" i="10"/>
  <c r="I15" i="10"/>
  <c r="H15" i="10"/>
  <c r="G15" i="10"/>
  <c r="F15" i="10"/>
  <c r="E15" i="10"/>
  <c r="J14" i="10"/>
  <c r="I14" i="10"/>
  <c r="C9" i="10" s="1"/>
  <c r="H14" i="10"/>
  <c r="C8" i="10" s="1"/>
  <c r="G14" i="10"/>
  <c r="F14" i="10"/>
  <c r="E14" i="10"/>
  <c r="C5" i="10" s="1"/>
  <c r="C7" i="11" l="1"/>
  <c r="C6" i="14"/>
  <c r="C7" i="15"/>
  <c r="C6" i="10"/>
  <c r="C7" i="10"/>
  <c r="C5" i="13"/>
  <c r="C9" i="13"/>
  <c r="C6" i="16"/>
  <c r="C7" i="17"/>
  <c r="C7" i="16"/>
  <c r="C8" i="19"/>
  <c r="C7" i="19"/>
  <c r="C6" i="18"/>
  <c r="C6" i="17"/>
  <c r="C7" i="14"/>
  <c r="C5" i="12"/>
  <c r="C7" i="12"/>
  <c r="J14" i="6"/>
  <c r="J18" i="9"/>
  <c r="I18" i="9"/>
  <c r="H18" i="9"/>
  <c r="G18" i="9"/>
  <c r="F18" i="9"/>
  <c r="E18" i="9"/>
  <c r="J17" i="9"/>
  <c r="I17" i="9"/>
  <c r="H17" i="9"/>
  <c r="G17" i="9"/>
  <c r="F17" i="9"/>
  <c r="E17" i="9"/>
  <c r="J16" i="9"/>
  <c r="I16" i="9"/>
  <c r="H16" i="9"/>
  <c r="G16" i="9"/>
  <c r="F16" i="9"/>
  <c r="E16" i="9"/>
  <c r="J15" i="9"/>
  <c r="I15" i="9"/>
  <c r="H15" i="9"/>
  <c r="G15" i="9"/>
  <c r="F15" i="9"/>
  <c r="E15" i="9"/>
  <c r="J14" i="9"/>
  <c r="I14" i="9"/>
  <c r="C9" i="9" s="1"/>
  <c r="H14" i="9"/>
  <c r="C8" i="9" s="1"/>
  <c r="G14" i="9"/>
  <c r="C7" i="9" s="1"/>
  <c r="F14" i="9"/>
  <c r="E14" i="9"/>
  <c r="J18" i="8"/>
  <c r="I18" i="8"/>
  <c r="H18" i="8"/>
  <c r="G18" i="8"/>
  <c r="F18" i="8"/>
  <c r="E18" i="8"/>
  <c r="J17" i="8"/>
  <c r="I17" i="8"/>
  <c r="H17" i="8"/>
  <c r="G17" i="8"/>
  <c r="F17" i="8"/>
  <c r="E17" i="8"/>
  <c r="J16" i="8"/>
  <c r="I16" i="8"/>
  <c r="H16" i="8"/>
  <c r="G16" i="8"/>
  <c r="F16" i="8"/>
  <c r="E16" i="8"/>
  <c r="J15" i="8"/>
  <c r="I15" i="8"/>
  <c r="H15" i="8"/>
  <c r="G15" i="8"/>
  <c r="F15" i="8"/>
  <c r="E15" i="8"/>
  <c r="J14" i="8"/>
  <c r="I14" i="8"/>
  <c r="H14" i="8"/>
  <c r="G14" i="8"/>
  <c r="F14" i="8"/>
  <c r="C6" i="8" s="1"/>
  <c r="E14" i="8"/>
  <c r="J18" i="7"/>
  <c r="I18" i="7"/>
  <c r="H18" i="7"/>
  <c r="G18" i="7"/>
  <c r="F18" i="7"/>
  <c r="E18" i="7"/>
  <c r="J17" i="7"/>
  <c r="I17" i="7"/>
  <c r="H17" i="7"/>
  <c r="G17" i="7"/>
  <c r="F17" i="7"/>
  <c r="E17" i="7"/>
  <c r="J16" i="7"/>
  <c r="I16" i="7"/>
  <c r="H16" i="7"/>
  <c r="G16" i="7"/>
  <c r="F16" i="7"/>
  <c r="E16" i="7"/>
  <c r="J15" i="7"/>
  <c r="I15" i="7"/>
  <c r="H15" i="7"/>
  <c r="G15" i="7"/>
  <c r="F15" i="7"/>
  <c r="E15" i="7"/>
  <c r="J14" i="7"/>
  <c r="I14" i="7"/>
  <c r="H14" i="7"/>
  <c r="G14" i="7"/>
  <c r="F14" i="7"/>
  <c r="E14" i="7"/>
  <c r="J18" i="6"/>
  <c r="I18" i="6"/>
  <c r="H18" i="6"/>
  <c r="G18" i="6"/>
  <c r="F18" i="6"/>
  <c r="E18" i="6"/>
  <c r="J17" i="6"/>
  <c r="I17" i="6"/>
  <c r="H17" i="6"/>
  <c r="G17" i="6"/>
  <c r="F17" i="6"/>
  <c r="E17" i="6"/>
  <c r="J16" i="6"/>
  <c r="I16" i="6"/>
  <c r="H16" i="6"/>
  <c r="G16" i="6"/>
  <c r="F16" i="6"/>
  <c r="E16" i="6"/>
  <c r="J15" i="6"/>
  <c r="I15" i="6"/>
  <c r="H15" i="6"/>
  <c r="G15" i="6"/>
  <c r="F15" i="6"/>
  <c r="E15" i="6"/>
  <c r="I14" i="6"/>
  <c r="H14" i="6"/>
  <c r="G14" i="6"/>
  <c r="F14" i="6"/>
  <c r="E14" i="6"/>
  <c r="J18" i="5"/>
  <c r="I18" i="5"/>
  <c r="H18" i="5"/>
  <c r="G18" i="5"/>
  <c r="F18" i="5"/>
  <c r="E18" i="5"/>
  <c r="J17" i="5"/>
  <c r="I17" i="5"/>
  <c r="H17" i="5"/>
  <c r="G17" i="5"/>
  <c r="F17" i="5"/>
  <c r="E17" i="5"/>
  <c r="J16" i="5"/>
  <c r="I16" i="5"/>
  <c r="H16" i="5"/>
  <c r="G16" i="5"/>
  <c r="F16" i="5"/>
  <c r="E16" i="5"/>
  <c r="J15" i="5"/>
  <c r="I15" i="5"/>
  <c r="H15" i="5"/>
  <c r="G15" i="5"/>
  <c r="F15" i="5"/>
  <c r="E15" i="5"/>
  <c r="J14" i="5"/>
  <c r="I14" i="5"/>
  <c r="H14" i="5"/>
  <c r="G14" i="5"/>
  <c r="F14" i="5"/>
  <c r="E14" i="5"/>
  <c r="J18" i="4"/>
  <c r="I18" i="4"/>
  <c r="H18" i="4"/>
  <c r="G18" i="4"/>
  <c r="F18" i="4"/>
  <c r="E18" i="4"/>
  <c r="J17" i="4"/>
  <c r="I17" i="4"/>
  <c r="H17" i="4"/>
  <c r="G17" i="4"/>
  <c r="F17" i="4"/>
  <c r="E17" i="4"/>
  <c r="J16" i="4"/>
  <c r="I16" i="4"/>
  <c r="H16" i="4"/>
  <c r="G16" i="4"/>
  <c r="F16" i="4"/>
  <c r="E16" i="4"/>
  <c r="J15" i="4"/>
  <c r="I15" i="4"/>
  <c r="H15" i="4"/>
  <c r="G15" i="4"/>
  <c r="F15" i="4"/>
  <c r="E15" i="4"/>
  <c r="J14" i="4"/>
  <c r="I14" i="4"/>
  <c r="H14" i="4"/>
  <c r="G14" i="4"/>
  <c r="F14" i="4"/>
  <c r="E14" i="4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8" i="2"/>
  <c r="I18" i="2"/>
  <c r="H18" i="2"/>
  <c r="G18" i="2"/>
  <c r="F18" i="2"/>
  <c r="E18" i="2"/>
  <c r="J17" i="2"/>
  <c r="I17" i="2"/>
  <c r="H17" i="2"/>
  <c r="G17" i="2"/>
  <c r="F17" i="2"/>
  <c r="E17" i="2"/>
  <c r="J16" i="2"/>
  <c r="I16" i="2"/>
  <c r="H16" i="2"/>
  <c r="G16" i="2"/>
  <c r="F16" i="2"/>
  <c r="E16" i="2"/>
  <c r="J15" i="2"/>
  <c r="I15" i="2"/>
  <c r="H15" i="2"/>
  <c r="G15" i="2"/>
  <c r="F15" i="2"/>
  <c r="E15" i="2"/>
  <c r="J14" i="2"/>
  <c r="I14" i="2"/>
  <c r="H14" i="2"/>
  <c r="G14" i="2"/>
  <c r="C7" i="2" s="1"/>
  <c r="F14" i="2"/>
  <c r="E14" i="2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C6" i="9" l="1"/>
  <c r="C5" i="9"/>
  <c r="C5" i="6"/>
  <c r="C8" i="5"/>
  <c r="C9" i="5"/>
  <c r="C5" i="5"/>
  <c r="C6" i="7"/>
  <c r="C7" i="8"/>
  <c r="C5" i="8"/>
  <c r="C9" i="8"/>
  <c r="C8" i="8"/>
  <c r="C5" i="7"/>
  <c r="C9" i="7"/>
  <c r="C7" i="7"/>
  <c r="C8" i="7"/>
  <c r="C6" i="6"/>
  <c r="C9" i="6"/>
  <c r="C8" i="6"/>
  <c r="C7" i="6"/>
  <c r="C6" i="5"/>
  <c r="C7" i="5"/>
  <c r="C7" i="4"/>
  <c r="C8" i="4"/>
  <c r="C5" i="4"/>
  <c r="C9" i="4"/>
  <c r="C6" i="4"/>
  <c r="C8" i="3"/>
  <c r="C9" i="3"/>
  <c r="C5" i="3"/>
  <c r="C6" i="3"/>
  <c r="C7" i="3"/>
  <c r="C8" i="2"/>
  <c r="C9" i="2"/>
  <c r="C5" i="2"/>
  <c r="C6" i="2"/>
  <c r="C6" i="1"/>
  <c r="C5" i="1"/>
</calcChain>
</file>

<file path=xl/sharedStrings.xml><?xml version="1.0" encoding="utf-8"?>
<sst xmlns="http://schemas.openxmlformats.org/spreadsheetml/2006/main" count="13697" uniqueCount="343">
  <si>
    <t>Скликання VIII. Сесія XІІ чергова</t>
  </si>
  <si>
    <t>Реєстрація</t>
  </si>
  <si>
    <t xml:space="preserve">Присутні - </t>
  </si>
  <si>
    <t xml:space="preserve">Відсутні - </t>
  </si>
  <si>
    <t>Кворум  61</t>
  </si>
  <si>
    <t>КВОРУМ Є</t>
  </si>
  <si>
    <t>Присутні</t>
  </si>
  <si>
    <t>Відсутн</t>
  </si>
  <si>
    <t>всього</t>
  </si>
  <si>
    <t xml:space="preserve">Фракція ПП "БЛОК КЕРНЕСА – УСПІШНИЙ ХАРКІВ!" </t>
  </si>
  <si>
    <t>Фракція ПП «СЛУГА НАРОДУ»</t>
  </si>
  <si>
    <t>Фракція ПП "БЛОК СВІТЛИЧНОЇ "РАЗОМ!"</t>
  </si>
  <si>
    <t>Фракція ПП "Європейська Солідарність"</t>
  </si>
  <si>
    <t>Позафракційні</t>
  </si>
  <si>
    <t>1.</t>
  </si>
  <si>
    <t>Абрамов В.В.</t>
  </si>
  <si>
    <t>Позафракційний</t>
  </si>
  <si>
    <t>2.</t>
  </si>
  <si>
    <t>Акулов В.В.</t>
  </si>
  <si>
    <t>БСР</t>
  </si>
  <si>
    <t>3.</t>
  </si>
  <si>
    <t>Андрєєв О.С.</t>
  </si>
  <si>
    <t>4.</t>
  </si>
  <si>
    <t>Бабаєв В.М.</t>
  </si>
  <si>
    <t>БКУХ</t>
  </si>
  <si>
    <t>5.</t>
  </si>
  <si>
    <t>Бакманян А.В.</t>
  </si>
  <si>
    <t>6.</t>
  </si>
  <si>
    <t>Біловол Т.В.</t>
  </si>
  <si>
    <t>7.</t>
  </si>
  <si>
    <t>Білокудря В.М.</t>
  </si>
  <si>
    <t>8.</t>
  </si>
  <si>
    <t>Бовдуй І.П.</t>
  </si>
  <si>
    <t>9.</t>
  </si>
  <si>
    <t>Бойко В.В.</t>
  </si>
  <si>
    <t>10.</t>
  </si>
  <si>
    <t>Бочарнікова О.В.</t>
  </si>
  <si>
    <t>11.</t>
  </si>
  <si>
    <t>Ващенко Г.С.</t>
  </si>
  <si>
    <t>12.</t>
  </si>
  <si>
    <t>Власов В.О.</t>
  </si>
  <si>
    <t>13.</t>
  </si>
  <si>
    <t>Водовозов Є.Н.</t>
  </si>
  <si>
    <t>14.</t>
  </si>
  <si>
    <t>Гагарін В.В.</t>
  </si>
  <si>
    <t>15.</t>
  </si>
  <si>
    <t>Гармаш О.О.</t>
  </si>
  <si>
    <t>16.</t>
  </si>
  <si>
    <t>Гасан Л.М.</t>
  </si>
  <si>
    <t>17.</t>
  </si>
  <si>
    <t>Гацько А.Ф.</t>
  </si>
  <si>
    <t>СН</t>
  </si>
  <si>
    <t>18.</t>
  </si>
  <si>
    <t>Гладкоскок С.А.</t>
  </si>
  <si>
    <t>19.</t>
  </si>
  <si>
    <t>Говоров В.С.</t>
  </si>
  <si>
    <t>20.</t>
  </si>
  <si>
    <t>Горбунова Г.В.</t>
  </si>
  <si>
    <t>21.</t>
  </si>
  <si>
    <t>Горішній І.І.</t>
  </si>
  <si>
    <t>22.</t>
  </si>
  <si>
    <t>Горло Д.В.</t>
  </si>
  <si>
    <t>23.</t>
  </si>
  <si>
    <t>Гречаніна О.Я.</t>
  </si>
  <si>
    <t>24.</t>
  </si>
  <si>
    <t>Григоров С.М.</t>
  </si>
  <si>
    <t>25.</t>
  </si>
  <si>
    <t>Григорян Ю.О.</t>
  </si>
  <si>
    <t>26.</t>
  </si>
  <si>
    <t>Гуревич О.О.</t>
  </si>
  <si>
    <t>27.</t>
  </si>
  <si>
    <t>Гурова К.Д.</t>
  </si>
  <si>
    <t>28.</t>
  </si>
  <si>
    <t>Дейнека Р.С.</t>
  </si>
  <si>
    <t>29.</t>
  </si>
  <si>
    <t>Діденко О.В.</t>
  </si>
  <si>
    <t>30.</t>
  </si>
  <si>
    <t>Дорошенко О.О.</t>
  </si>
  <si>
    <t>31.</t>
  </si>
  <si>
    <t>Естеровська С.С.</t>
  </si>
  <si>
    <t>32.</t>
  </si>
  <si>
    <t>Єгорова-Луценко Т.П.</t>
  </si>
  <si>
    <t>33.</t>
  </si>
  <si>
    <t>Жуков С.М.</t>
  </si>
  <si>
    <t>ЄС</t>
  </si>
  <si>
    <t>34.</t>
  </si>
  <si>
    <t>Заколодяжний В.Д.</t>
  </si>
  <si>
    <t>35.</t>
  </si>
  <si>
    <t>Захарченко І.Г.</t>
  </si>
  <si>
    <t>36.</t>
  </si>
  <si>
    <t>Заярний Л.А.</t>
  </si>
  <si>
    <t>37.</t>
  </si>
  <si>
    <t>Зеленський М.С.</t>
  </si>
  <si>
    <t>38.</t>
  </si>
  <si>
    <t>Ісіченко А.В.</t>
  </si>
  <si>
    <t>39.</t>
  </si>
  <si>
    <t>Ісламов В.А.</t>
  </si>
  <si>
    <t>40.</t>
  </si>
  <si>
    <t>Канцедал Л.В.</t>
  </si>
  <si>
    <t>41.</t>
  </si>
  <si>
    <t>Каратуманов О.Ю.</t>
  </si>
  <si>
    <t>42.</t>
  </si>
  <si>
    <t>Кернес К.Г.</t>
  </si>
  <si>
    <t>43.</t>
  </si>
  <si>
    <t>Кірієнко К.Є.</t>
  </si>
  <si>
    <t>44.</t>
  </si>
  <si>
    <t>Ковалевська Ю.С.</t>
  </si>
  <si>
    <t>45.</t>
  </si>
  <si>
    <t>Козловський А.В.</t>
  </si>
  <si>
    <t>46.</t>
  </si>
  <si>
    <t>Кононенко А.В.</t>
  </si>
  <si>
    <t>47.</t>
  </si>
  <si>
    <t>Коробко Т.Ю.</t>
  </si>
  <si>
    <t>48.</t>
  </si>
  <si>
    <t>Косінов С.А.</t>
  </si>
  <si>
    <t>49.</t>
  </si>
  <si>
    <t>Кошовський С.В.</t>
  </si>
  <si>
    <t>50.</t>
  </si>
  <si>
    <t>Красносельський М.В</t>
  </si>
  <si>
    <t>51.</t>
  </si>
  <si>
    <t>Кузнецова Г.В.</t>
  </si>
  <si>
    <t>52.</t>
  </si>
  <si>
    <t>Курашова К.О.</t>
  </si>
  <si>
    <t>53.</t>
  </si>
  <si>
    <t>Кухар О.В.</t>
  </si>
  <si>
    <t>54.</t>
  </si>
  <si>
    <t>Куц Г.М.</t>
  </si>
  <si>
    <t>55.</t>
  </si>
  <si>
    <t>Куценко М.І.</t>
  </si>
  <si>
    <t>56.</t>
  </si>
  <si>
    <t>Лазарєв Г.Ю.</t>
  </si>
  <si>
    <t>57.</t>
  </si>
  <si>
    <t>Лесик О.А.</t>
  </si>
  <si>
    <t>58.</t>
  </si>
  <si>
    <t>Лехан О.М.</t>
  </si>
  <si>
    <t>59.</t>
  </si>
  <si>
    <t>Литвинов О.І.</t>
  </si>
  <si>
    <t>60.</t>
  </si>
  <si>
    <t>Літвінов Р.О.</t>
  </si>
  <si>
    <t>61.</t>
  </si>
  <si>
    <t>Львова О.В.</t>
  </si>
  <si>
    <t>62.</t>
  </si>
  <si>
    <t>Малиніна Т.В.</t>
  </si>
  <si>
    <t>63.</t>
  </si>
  <si>
    <t>Малиш А.В.</t>
  </si>
  <si>
    <t>64.</t>
  </si>
  <si>
    <t>Мальований Б.Ю.</t>
  </si>
  <si>
    <t>65.</t>
  </si>
  <si>
    <t>Масельський С.І.</t>
  </si>
  <si>
    <t>66.</t>
  </si>
  <si>
    <t>Мураєва В.О.</t>
  </si>
  <si>
    <t>67.</t>
  </si>
  <si>
    <t>Назаров А.О.</t>
  </si>
  <si>
    <t>68.</t>
  </si>
  <si>
    <t>Немикіна Л.П.</t>
  </si>
  <si>
    <t>69.</t>
  </si>
  <si>
    <t>Ніколаєнко А.П.</t>
  </si>
  <si>
    <t>70.</t>
  </si>
  <si>
    <t>Онацька О.В.</t>
  </si>
  <si>
    <t>71.</t>
  </si>
  <si>
    <t>Оніщенко Д.С.</t>
  </si>
  <si>
    <t>72.</t>
  </si>
  <si>
    <t>Орлова Л.І.</t>
  </si>
  <si>
    <t>73.</t>
  </si>
  <si>
    <t>Остапчук В.М.</t>
  </si>
  <si>
    <t>74.</t>
  </si>
  <si>
    <t>Панов В.В.</t>
  </si>
  <si>
    <t>75.</t>
  </si>
  <si>
    <t>Пивовар М.І.</t>
  </si>
  <si>
    <t>76.</t>
  </si>
  <si>
    <t>Пітько В.А.</t>
  </si>
  <si>
    <t>77.</t>
  </si>
  <si>
    <t>Плотнік Н.А.</t>
  </si>
  <si>
    <t>78.</t>
  </si>
  <si>
    <t>Пономаренко С.А.</t>
  </si>
  <si>
    <t>79.</t>
  </si>
  <si>
    <t>Попов О.В.</t>
  </si>
  <si>
    <t>80.</t>
  </si>
  <si>
    <t>Прядко М.Г.</t>
  </si>
  <si>
    <t>81.</t>
  </si>
  <si>
    <t>Радьков С.М.</t>
  </si>
  <si>
    <t>82.</t>
  </si>
  <si>
    <t>Райнін І.Л.</t>
  </si>
  <si>
    <t>83.</t>
  </si>
  <si>
    <t>Різник М.О.</t>
  </si>
  <si>
    <t>84.</t>
  </si>
  <si>
    <t>Ройтблат А.Б.</t>
  </si>
  <si>
    <t>85.</t>
  </si>
  <si>
    <t>Россіхін В.В.</t>
  </si>
  <si>
    <t>86.</t>
  </si>
  <si>
    <t>Ротач С.О.</t>
  </si>
  <si>
    <t>87.</t>
  </si>
  <si>
    <t>Русецький А.А.</t>
  </si>
  <si>
    <t>88.</t>
  </si>
  <si>
    <t>Рябко В.В.</t>
  </si>
  <si>
    <t>89.</t>
  </si>
  <si>
    <t>Святаш В.М.</t>
  </si>
  <si>
    <t>90.</t>
  </si>
  <si>
    <t>Северінов А.В.</t>
  </si>
  <si>
    <t>91.</t>
  </si>
  <si>
    <t>Семенуха Р.С.</t>
  </si>
  <si>
    <t>92.</t>
  </si>
  <si>
    <t>Середенко К.М.</t>
  </si>
  <si>
    <t>93.</t>
  </si>
  <si>
    <t>Сільченко Н.В.</t>
  </si>
  <si>
    <t>94.</t>
  </si>
  <si>
    <t>Скорий Д.І.</t>
  </si>
  <si>
    <t>95.</t>
  </si>
  <si>
    <t>Скорик О.О.</t>
  </si>
  <si>
    <t>96.</t>
  </si>
  <si>
    <t>Скоробагач В.І.</t>
  </si>
  <si>
    <t>97.</t>
  </si>
  <si>
    <t>Столбовий П.І.</t>
  </si>
  <si>
    <t>98.</t>
  </si>
  <si>
    <t>Столяренко Т.М.</t>
  </si>
  <si>
    <t>99.</t>
  </si>
  <si>
    <t>Стронов А.О.</t>
  </si>
  <si>
    <t>100.</t>
  </si>
  <si>
    <t>Суботін В.Г.</t>
  </si>
  <si>
    <t>101.</t>
  </si>
  <si>
    <t>Сухонос М.К.</t>
  </si>
  <si>
    <t>102.</t>
  </si>
  <si>
    <t>Тесленко С.А.</t>
  </si>
  <si>
    <t>103.</t>
  </si>
  <si>
    <t>Ткаченко О.Ю.</t>
  </si>
  <si>
    <t>104.</t>
  </si>
  <si>
    <t>Товмасян А.Е.</t>
  </si>
  <si>
    <t>105.</t>
  </si>
  <si>
    <t>Турінський О.В.</t>
  </si>
  <si>
    <t>106.</t>
  </si>
  <si>
    <t>Фадєєнко Г.Д.</t>
  </si>
  <si>
    <t>107.</t>
  </si>
  <si>
    <t>Федорик С.Ю.</t>
  </si>
  <si>
    <t>108.</t>
  </si>
  <si>
    <t>Федченко С.В.</t>
  </si>
  <si>
    <t>109.</t>
  </si>
  <si>
    <t>Хвесик А.Є.</t>
  </si>
  <si>
    <t>110.</t>
  </si>
  <si>
    <t>Храпко К.Є.</t>
  </si>
  <si>
    <t>111.</t>
  </si>
  <si>
    <t>Хурсенко С.В.</t>
  </si>
  <si>
    <t>112.</t>
  </si>
  <si>
    <t>Цибульник Н.Ю.</t>
  </si>
  <si>
    <t>113.</t>
  </si>
  <si>
    <t>Чаплигіна К.Ю.</t>
  </si>
  <si>
    <t>114.</t>
  </si>
  <si>
    <t>Чебишев С.С.</t>
  </si>
  <si>
    <t>115.</t>
  </si>
  <si>
    <t>Чернов С.І.</t>
  </si>
  <si>
    <t>116.</t>
  </si>
  <si>
    <t>Шатохін Є.А.</t>
  </si>
  <si>
    <t>117.</t>
  </si>
  <si>
    <t>Шеветовський В.В.</t>
  </si>
  <si>
    <t>118.</t>
  </si>
  <si>
    <t>Шенцев М.Д.</t>
  </si>
  <si>
    <t>119.</t>
  </si>
  <si>
    <t>Юрков В.І.</t>
  </si>
  <si>
    <t>120.</t>
  </si>
  <si>
    <t>Ясинський І.І.</t>
  </si>
  <si>
    <t xml:space="preserve">  Питання № 1</t>
  </si>
  <si>
    <t xml:space="preserve">  За     - </t>
  </si>
  <si>
    <t xml:space="preserve">  Проти  - </t>
  </si>
  <si>
    <t xml:space="preserve">  Утр    - </t>
  </si>
  <si>
    <t xml:space="preserve">  Не гол - </t>
  </si>
  <si>
    <t xml:space="preserve">  Відсут - </t>
  </si>
  <si>
    <t xml:space="preserve">  Голосування поіменне, Рішення Ради, від загального складу ради, 1/2</t>
  </si>
  <si>
    <t xml:space="preserve">  Кворум  61</t>
  </si>
  <si>
    <t xml:space="preserve">  РІШЕННЯ ПРИЙНЯТО</t>
  </si>
  <si>
    <t>За</t>
  </si>
  <si>
    <t>Проти</t>
  </si>
  <si>
    <t>Утр</t>
  </si>
  <si>
    <t>Не голос</t>
  </si>
  <si>
    <t>Красносельський М.В.</t>
  </si>
  <si>
    <t>присут</t>
  </si>
  <si>
    <t>відсут</t>
  </si>
  <si>
    <t>02.07.2022   10-15</t>
  </si>
  <si>
    <t>не гол</t>
  </si>
  <si>
    <t>утр</t>
  </si>
  <si>
    <t>Не гол</t>
  </si>
  <si>
    <t xml:space="preserve">  Питання № 2</t>
  </si>
  <si>
    <t xml:space="preserve">  Питання № 3</t>
  </si>
  <si>
    <t>Підсумки голосування 02.07.2022 11-34</t>
  </si>
  <si>
    <t>Підсумки голосування 02.07.2022 11-32</t>
  </si>
  <si>
    <t>Підсумки голосування  02.07.2022 11-28</t>
  </si>
  <si>
    <t>Підсумки голосування 02.07.2022 11-25</t>
  </si>
  <si>
    <t>Підсумки голосування 02.07.2022 11-36</t>
  </si>
  <si>
    <t xml:space="preserve">  Питання № 4</t>
  </si>
  <si>
    <t>Підсумки голосування 02.07.2022 11-42</t>
  </si>
  <si>
    <t xml:space="preserve">  Питання № 5</t>
  </si>
  <si>
    <t>Підсумки голосування 02.07.2022 11-45</t>
  </si>
  <si>
    <t xml:space="preserve">  Питання № 6</t>
  </si>
  <si>
    <t>за</t>
  </si>
  <si>
    <t>проти</t>
  </si>
  <si>
    <t>Підсумки голосування 02.07.2022 11-58</t>
  </si>
  <si>
    <t xml:space="preserve">  Питання № 7</t>
  </si>
  <si>
    <t xml:space="preserve">  Питання № 8</t>
  </si>
  <si>
    <t>Підсумки голосування 02.07.2022 12-01</t>
  </si>
  <si>
    <t xml:space="preserve">  Питання № 9</t>
  </si>
  <si>
    <t>Підсумки голосування 02.07.2022 12-04</t>
  </si>
  <si>
    <t xml:space="preserve">  Питання № 10</t>
  </si>
  <si>
    <t>Підсумки голосування 02.07.2022 12-08</t>
  </si>
  <si>
    <t xml:space="preserve">  Питання № 11</t>
  </si>
  <si>
    <t>Підсумки голосування 02.07.2022 12-14</t>
  </si>
  <si>
    <t>Підсумки голосування 02.07.2022 12-16</t>
  </si>
  <si>
    <t xml:space="preserve">  Питання № 12</t>
  </si>
  <si>
    <t xml:space="preserve">  Питання № 13</t>
  </si>
  <si>
    <t>Підсумки голосування 02.07.2022 12-18</t>
  </si>
  <si>
    <t xml:space="preserve">  Питання № 14</t>
  </si>
  <si>
    <t>Підсумки голосування 02.07.2022 12-21</t>
  </si>
  <si>
    <t xml:space="preserve">  Питання № 15</t>
  </si>
  <si>
    <t>Підсумки голосування 02.07.2022 12-23</t>
  </si>
  <si>
    <t xml:space="preserve">  Питання № 16</t>
  </si>
  <si>
    <t xml:space="preserve">  РІШЕННЯ НЕ ПРИЙНЯТО</t>
  </si>
  <si>
    <t>Підсумки голосування 02.07.2022 12-41</t>
  </si>
  <si>
    <t>Підсумки голосування 02.07.2022 12-43</t>
  </si>
  <si>
    <t xml:space="preserve">  Питання № 17</t>
  </si>
  <si>
    <t xml:space="preserve">  Питання № 18</t>
  </si>
  <si>
    <t>Підсумки голосування 02.07.2022 12-46</t>
  </si>
  <si>
    <t xml:space="preserve">  Питання № 19</t>
  </si>
  <si>
    <t>Підсумки голосування 02.07.2022 12-48</t>
  </si>
  <si>
    <t xml:space="preserve">  Питання № 20</t>
  </si>
  <si>
    <t>Підсумки голосування 02.07.2022 12-52</t>
  </si>
  <si>
    <t xml:space="preserve">Про затвердження порядку денного 
ХІІ сесії обласної ради VІІІ скликання 
</t>
  </si>
  <si>
    <t>Про виконання бюджету, програм соціально-економічного та культурного розвитку Харківської області й делегованих обласною радою повноважень за 2021 рік</t>
  </si>
  <si>
    <t>Про затвердження Моніторингового звіту за 2021 рік про стан реалізації Стратегії розвитку Харківської області на 2021-2027 роки та Плану заходів на 2021-2023 роки з реалізації Стратегії розвитку Харківської області на 2021-2027 роки</t>
  </si>
  <si>
    <t xml:space="preserve">Про виконання Програми економічного і соціального розвитку Харківської області на 2021 рік, затвердженої рішенням обласної ради від 24 грудня 2020 року № 24-VІII (зі змінами)
</t>
  </si>
  <si>
    <t>Про внесення змін до програми «Цифрова трансформація» Харківської області на 2022-2024 роки, затвердженої рішенням обласної ради від 21 грудня 2021 року №327-VІІI</t>
  </si>
  <si>
    <t>Про надання попередньої згоди на прийняття цілісних майнових комплексів закладів професійної (професійно-технічної) освіти із державної власності у спільну власність територіальних громад сіл, селищ, міст Харківської області</t>
  </si>
  <si>
    <t>Про затвердження техніко-економічного обґрунтування доцільності передачі цілісного майнового комплексу ЗМІЇВСЬКОГО ПРОФЕСІЙНОГО ЕНЕРГЕТИЧНОГО ЛІЦЕЮ з державної власності у спільну власність територіальних громад сіл, селищ, міст Харківської області</t>
  </si>
  <si>
    <t>Про звернення до Кабінету Міністрів України щодо передачі об’єктів соціальної інфраструктури з державної власності у спільну власність територіальних громад сіл, селищ, міст Харківської області та надання відповідної згоди на їхнє прийняття</t>
  </si>
  <si>
    <t>Про призначення Гапонова Костянтина Дмитровича на посаду директора КОМУНАЛЬНОГО НЕКОМЕРЦІЙНОГО ПІДПРИЄМСТВА ХАРКІВСЬКОЇ ОБЛАСНОЇ РАДИ «ОБЛАСНИЙ НАРКОЛОГІЧНИЙ ДИСПАНСЕР»</t>
  </si>
  <si>
    <t>Про призначення Ворошилова Олександра Вікторовича на посаду директора КОМУНАЛЬНОГО НЕКОМЕРЦІЙНОГО ПІДПРИЄМСТВА ХАРКІВСЬКОЇ ОБЛАСНОЇ РАДИ «ОБЛАСНИЙ КЛІНІЧНИЙ ЦЕНТР ПРОФІЛАКТИКИ І БОРОТЬБИ ЗІ СНІДОМ»</t>
  </si>
  <si>
    <t>Про призначення Пирогової Ірини Василівни на посаду директора КОМУНАЛЬНОГО НЕКОМЕРЦІЙНОГО ПІДПРИЄМСТВА ХАРКІВСЬКОЇ ОБЛАСНОЇ РАДИ «ОБЛАСНИЙ КЛІНІЧНИЙ СПЕЦІАЛІЗОВАНИЙ ДИСПАНСЕР РАДІАЦІЙНОГО ЗАХИСТУ НАСЕЛЕННЯ»</t>
  </si>
  <si>
    <t>Про призначення Кравченка Юрія Миколайовича на посаду начальника КОМУНАЛЬНОГО ЗАКЛАДУ ОХОРОНИ ЗДОРОВ'Я ХАРКІВСЬКОГО ОБЛАСНОГО БЮРО СУДОВО-МЕДИЧНОЇ ЕКСПЕРТИЗИ</t>
  </si>
  <si>
    <t>Про призначення Баранової Вікторії Леонідівни на посаду директора КОМУНАЛЬНОГО НЕКОМЕРЦІЙНОГО ПІДПРИЄМСТВА ХАРКІВСЬКОЇ ОБЛАСНОЇ РАДИ «ОБЛАСНИЙ ДИТЯЧИЙ ПСИХОНЕВРОЛОГІЧНИЙ САНАТОРІЙ № 2»</t>
  </si>
  <si>
    <t>Про призначення Чистіліної Олени Юріївни на посаду директора КОМУНАЛЬНОГО НЕКОМЕРЦІЙНОГО ПІДПРИЄМСТВА ХАРКІВСЬКОЇ ОБЛАСНОЇ РАДИ «ОБЛАСНИЙ БУДИНОК ДИТИНИ № 2»</t>
  </si>
  <si>
    <t>Про призначення Землянського Костянтина Володимировича на посаду директора КОМУНАЛЬНОГО НЕКОМЕРЦІЙНОГО ПІДПРИЄМСТВА ХАРКІВСЬКОЇ ОБЛАСНОЇ РАДИ «ОБЛАСНИЙ БУДИНОК ДИТИНИ № 3»</t>
  </si>
  <si>
    <t>Про призначення Масловської Юлії Сергіївни на посаду директора КОМУНАЛЬНОГО ЗАКЛАДУ «ХАРКІВСЬКА СПЕЦІАЛЬНА ШКОЛА № 7» ХАРКІВСЬКОЇ ОБЛАСНОЇ РАДИ</t>
  </si>
  <si>
    <t>Про призначення Сошнікової Ольги Миколаївни на посаду директора КОМУНАЛЬНОГО ЗАКЛАДУ «ХАРКІВСЬКИЙ ІСТОРИЧНИЙ МУЗЕЙ ІМЕНІ М.Ф. СУМЦОВА» ХАРКІВСЬКОЇ ОБЛАСНОЇ РАДИ</t>
  </si>
  <si>
    <t>Про призначення Лобанової Інги Вячеславівни на посаду директора КОМУНАЛЬНОГО ЗАКЛАДУ «ХАРКІВСЬКИЙ АКАДЕМІЧНИЙ РОСІЙСЬКИЙ ДРАМАТИЧНИЙ ТЕАТР ІМЕНІ О.С. ПУШКІНА»</t>
  </si>
  <si>
    <t>Про призначення Бацка Сергія Олександровича на посаду директора КОМУНАЛЬНОГО ПІДПРИЄМСТВА ХАРКІВСЬКОЇ ОБЛАСНОЇ РАДИ «ХАРКІВСЬКІ ОБЛАСНІ КОМУНІКАЦІЙНІ СИСТЕМИ»</t>
  </si>
  <si>
    <t>Про звільнення Маляр Вікторії Анатоліївни з посади директора КОМУНАЛЬНОГО ПІДПРИЄМСТВА ХАРКІВСЬКОЇ ОБЛАСНОЇ РАДИ «ВЕЛИКИЙ АКАДЕМІЧНИЙ СЛОБОЖАНСЬКИЙ АНСАМБЛЬ ПІСНІ 
І ТАНЦЮ»</t>
  </si>
  <si>
    <t>Про призначення Маляр Вікторії Анатоліївни на посаду директора КОМУНАЛЬНОГО ПІДПРИЄМСТВА ХАРКІВСЬКОЇ ОБЛАСНОЇ РАДИ «ВЕЛИКИЙ АКАДЕМІЧНИЙ СЛОБОЖАНСЬКИЙ АНСАМБЛЬ ПІСНІ 
І ТАНЦЮ»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</si>
</sst>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Roboto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5" fillId="0" borderId="0" xfId="0" applyFont="1" applyFill="1"/>
    <xf numFmtId="0" fontId="6" fillId="0" borderId="0" xfId="0" applyFont="1" applyFill="1" applyAlignment="1"/>
    <xf numFmtId="0" fontId="5" fillId="0" borderId="1" xfId="0" applyFont="1" applyFill="1" applyBorder="1" applyAlignment="1"/>
    <xf numFmtId="0" fontId="5" fillId="0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/>
    </xf>
    <xf numFmtId="0" fontId="2" fillId="0" borderId="0" xfId="0" applyFont="1" applyFill="1"/>
    <xf numFmtId="0" fontId="0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/>
    <xf numFmtId="0" fontId="3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/>
    <xf numFmtId="0" fontId="8" fillId="0" borderId="1" xfId="0" applyFont="1" applyFill="1" applyBorder="1" applyAlignment="1"/>
    <xf numFmtId="0" fontId="8" fillId="0" borderId="1" xfId="0" applyFont="1" applyFill="1" applyBorder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abSelected="1" topLeftCell="A70" workbookViewId="0">
      <selection activeCell="C5" sqref="C5"/>
    </sheetView>
  </sheetViews>
  <sheetFormatPr defaultColWidth="14.42578125" defaultRowHeight="15" customHeight="1"/>
  <cols>
    <col min="1" max="1" width="5.42578125" style="13" customWidth="1"/>
    <col min="2" max="2" width="21.42578125" style="13" customWidth="1"/>
    <col min="3" max="3" width="46" style="13" customWidth="1"/>
    <col min="4" max="4" width="9.5703125" style="13" hidden="1" customWidth="1"/>
    <col min="5" max="5" width="11.140625" style="13" customWidth="1"/>
    <col min="6" max="7" width="9.140625" style="13" customWidth="1"/>
    <col min="8" max="24" width="8.7109375" style="13" customWidth="1"/>
    <col min="25" max="16384" width="14.42578125" style="13"/>
  </cols>
  <sheetData>
    <row r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12"/>
      <c r="B2" s="14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>
      <c r="A3" s="12"/>
      <c r="B3" s="15" t="s">
        <v>275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16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12" t="s">
        <v>2</v>
      </c>
      <c r="C5" s="17">
        <f>SUM(E10:E14)</f>
        <v>101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12"/>
      <c r="B6" s="12" t="s">
        <v>3</v>
      </c>
      <c r="C6" s="17">
        <f>SUM(F10:F14)</f>
        <v>19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>
      <c r="A7" s="12"/>
      <c r="B7" s="17" t="s">
        <v>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14" t="s">
        <v>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12"/>
      <c r="C9" s="12"/>
      <c r="D9" s="12"/>
      <c r="E9" s="18" t="s">
        <v>6</v>
      </c>
      <c r="F9" s="18" t="s">
        <v>7</v>
      </c>
      <c r="G9" s="18" t="s">
        <v>8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12" t="s">
        <v>9</v>
      </c>
      <c r="C10" s="12"/>
      <c r="D10" s="12"/>
      <c r="E10" s="18">
        <f>COUNTIFS($D$17:$D$136,"БКУХ",$E$17:$E$136,"Присут")</f>
        <v>40</v>
      </c>
      <c r="F10" s="18">
        <f>COUNTIFS($D$17:$D$136,"БКУХ",$E$17:$E$136,"Відсут")</f>
        <v>6</v>
      </c>
      <c r="G10" s="18">
        <f>COUNTIF(D17:D136,"БКУХ")</f>
        <v>46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>
      <c r="A11" s="12"/>
      <c r="B11" s="12" t="s">
        <v>10</v>
      </c>
      <c r="C11" s="12"/>
      <c r="D11" s="12"/>
      <c r="E11" s="18">
        <f>COUNTIFS($D$17:$D$136,"СН",$E$17:$E$136,"Присут")</f>
        <v>15</v>
      </c>
      <c r="F11" s="18">
        <f>COUNTIFS($D$17:$D$136,"СН",$E$17:$E$136,"Відсут")</f>
        <v>1</v>
      </c>
      <c r="G11" s="18">
        <f>COUNTIF(D17:D136,"СН")</f>
        <v>16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>
      <c r="A12" s="12"/>
      <c r="B12" s="12" t="s">
        <v>11</v>
      </c>
      <c r="C12" s="12"/>
      <c r="D12" s="12"/>
      <c r="E12" s="18">
        <f>COUNTIFS($D$17:$D$136,"БСР",$E$17:$E$136,"Присут")</f>
        <v>11</v>
      </c>
      <c r="F12" s="18">
        <f>COUNTIFS($D$17:$D$136,"БСР",$E$17:$E$136,"Відсут")</f>
        <v>6</v>
      </c>
      <c r="G12" s="18">
        <f>COUNTIF(D17:D136,"БСР")</f>
        <v>17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>
      <c r="A13" s="12"/>
      <c r="B13" s="12" t="s">
        <v>12</v>
      </c>
      <c r="C13" s="12"/>
      <c r="D13" s="12"/>
      <c r="E13" s="18">
        <f>COUNTIFS($D$17:$D$136,"ЄС",$E$17:$E$136,"Присут")</f>
        <v>10</v>
      </c>
      <c r="F13" s="18">
        <f>COUNTIFS($D$17:$D$136,"ЄС",$E$17:$E$136,"Відсут")</f>
        <v>0</v>
      </c>
      <c r="G13" s="18">
        <f>COUNTIF(D17:D136,"ЄС")</f>
        <v>10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customHeight="1">
      <c r="A14" s="12"/>
      <c r="B14" s="12" t="s">
        <v>13</v>
      </c>
      <c r="C14" s="12"/>
      <c r="D14" s="12"/>
      <c r="E14" s="18">
        <f>COUNTIFS($D$17:$D$136,"Позафракційний",$E$17:$E$136,"Присут")</f>
        <v>25</v>
      </c>
      <c r="F14" s="18">
        <f>COUNTIFS($D$17:$D$136,"Позафракційний",$E$17:$E$136,"Відсут")</f>
        <v>6</v>
      </c>
      <c r="G14" s="18">
        <f>COUNTIF(D17:D136,"Позафракційний")</f>
        <v>31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customHeight="1">
      <c r="A17" s="12" t="s">
        <v>14</v>
      </c>
      <c r="B17" s="12" t="s">
        <v>15</v>
      </c>
      <c r="C17" s="12" t="s">
        <v>16</v>
      </c>
      <c r="D17" s="12" t="s">
        <v>16</v>
      </c>
      <c r="E17" s="12" t="s">
        <v>273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>
      <c r="A18" s="12" t="s">
        <v>17</v>
      </c>
      <c r="B18" s="12" t="s">
        <v>18</v>
      </c>
      <c r="C18" s="12" t="s">
        <v>11</v>
      </c>
      <c r="D18" s="12" t="s">
        <v>19</v>
      </c>
      <c r="E18" s="12" t="s">
        <v>274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>
      <c r="A19" s="12" t="s">
        <v>20</v>
      </c>
      <c r="B19" s="12" t="s">
        <v>21</v>
      </c>
      <c r="C19" s="12" t="s">
        <v>16</v>
      </c>
      <c r="D19" s="12" t="s">
        <v>16</v>
      </c>
      <c r="E19" s="12" t="s">
        <v>273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>
      <c r="A20" s="12" t="s">
        <v>22</v>
      </c>
      <c r="B20" s="12" t="s">
        <v>23</v>
      </c>
      <c r="C20" s="12" t="s">
        <v>9</v>
      </c>
      <c r="D20" s="12" t="s">
        <v>24</v>
      </c>
      <c r="E20" s="12" t="s">
        <v>273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>
      <c r="A21" s="12" t="s">
        <v>25</v>
      </c>
      <c r="B21" s="12" t="s">
        <v>26</v>
      </c>
      <c r="C21" s="12" t="s">
        <v>16</v>
      </c>
      <c r="D21" s="12" t="s">
        <v>16</v>
      </c>
      <c r="E21" s="12" t="s">
        <v>273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>
      <c r="A22" s="12" t="s">
        <v>27</v>
      </c>
      <c r="B22" s="12" t="s">
        <v>28</v>
      </c>
      <c r="C22" s="12" t="s">
        <v>9</v>
      </c>
      <c r="D22" s="12" t="s">
        <v>24</v>
      </c>
      <c r="E22" s="12" t="s">
        <v>273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>
      <c r="A23" s="12" t="s">
        <v>29</v>
      </c>
      <c r="B23" s="12" t="s">
        <v>30</v>
      </c>
      <c r="C23" s="12" t="s">
        <v>16</v>
      </c>
      <c r="D23" s="12" t="s">
        <v>16</v>
      </c>
      <c r="E23" s="12" t="s">
        <v>273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>
      <c r="A24" s="12" t="s">
        <v>31</v>
      </c>
      <c r="B24" s="12" t="s">
        <v>32</v>
      </c>
      <c r="C24" s="12" t="s">
        <v>9</v>
      </c>
      <c r="D24" s="12" t="s">
        <v>24</v>
      </c>
      <c r="E24" s="12" t="s">
        <v>273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>
      <c r="A25" s="12" t="s">
        <v>33</v>
      </c>
      <c r="B25" s="12" t="s">
        <v>34</v>
      </c>
      <c r="C25" s="12" t="s">
        <v>9</v>
      </c>
      <c r="D25" s="12" t="s">
        <v>24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>
      <c r="A26" s="12" t="s">
        <v>35</v>
      </c>
      <c r="B26" s="12" t="s">
        <v>36</v>
      </c>
      <c r="C26" s="12" t="s">
        <v>16</v>
      </c>
      <c r="D26" s="12" t="s">
        <v>16</v>
      </c>
      <c r="E26" s="12" t="s">
        <v>274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>
      <c r="A27" s="12" t="s">
        <v>37</v>
      </c>
      <c r="B27" s="12" t="s">
        <v>38</v>
      </c>
      <c r="C27" s="12" t="s">
        <v>16</v>
      </c>
      <c r="D27" s="12" t="s">
        <v>16</v>
      </c>
      <c r="E27" s="12" t="s">
        <v>274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>
      <c r="A28" s="12" t="s">
        <v>39</v>
      </c>
      <c r="B28" s="12" t="s">
        <v>40</v>
      </c>
      <c r="C28" s="12" t="s">
        <v>16</v>
      </c>
      <c r="D28" s="12" t="s">
        <v>16</v>
      </c>
      <c r="E28" s="12" t="s">
        <v>274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>
      <c r="A29" s="12" t="s">
        <v>41</v>
      </c>
      <c r="B29" s="12" t="s">
        <v>42</v>
      </c>
      <c r="C29" s="12" t="s">
        <v>9</v>
      </c>
      <c r="D29" s="12" t="s">
        <v>24</v>
      </c>
      <c r="E29" s="12" t="s">
        <v>273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>
      <c r="A30" s="12" t="s">
        <v>43</v>
      </c>
      <c r="B30" s="12" t="s">
        <v>44</v>
      </c>
      <c r="C30" s="12" t="s">
        <v>9</v>
      </c>
      <c r="D30" s="12" t="s">
        <v>24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5.75" customHeight="1">
      <c r="A31" s="12" t="s">
        <v>45</v>
      </c>
      <c r="B31" s="12" t="s">
        <v>46</v>
      </c>
      <c r="C31" s="12" t="s">
        <v>9</v>
      </c>
      <c r="D31" s="12" t="s">
        <v>24</v>
      </c>
      <c r="E31" s="12" t="s">
        <v>273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5.75" customHeight="1">
      <c r="A32" s="12" t="s">
        <v>47</v>
      </c>
      <c r="B32" s="12" t="s">
        <v>48</v>
      </c>
      <c r="C32" s="12" t="s">
        <v>9</v>
      </c>
      <c r="D32" s="12" t="s">
        <v>24</v>
      </c>
      <c r="E32" s="12" t="s">
        <v>273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5.75" customHeight="1">
      <c r="A33" s="12" t="s">
        <v>49</v>
      </c>
      <c r="B33" s="12" t="s">
        <v>50</v>
      </c>
      <c r="C33" s="12" t="s">
        <v>10</v>
      </c>
      <c r="D33" s="12" t="s">
        <v>51</v>
      </c>
      <c r="E33" s="12" t="s">
        <v>273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.75" customHeight="1">
      <c r="A34" s="12" t="s">
        <v>52</v>
      </c>
      <c r="B34" s="12" t="s">
        <v>53</v>
      </c>
      <c r="C34" s="12" t="s">
        <v>16</v>
      </c>
      <c r="D34" s="12" t="s">
        <v>16</v>
      </c>
      <c r="E34" s="12" t="s">
        <v>273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>
      <c r="A35" s="12" t="s">
        <v>54</v>
      </c>
      <c r="B35" s="12" t="s">
        <v>55</v>
      </c>
      <c r="C35" s="12" t="s">
        <v>16</v>
      </c>
      <c r="D35" s="12" t="s">
        <v>16</v>
      </c>
      <c r="E35" s="12" t="s">
        <v>273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5.75" customHeight="1">
      <c r="A36" s="12" t="s">
        <v>56</v>
      </c>
      <c r="B36" s="12" t="s">
        <v>57</v>
      </c>
      <c r="C36" s="12" t="s">
        <v>9</v>
      </c>
      <c r="D36" s="12" t="s">
        <v>24</v>
      </c>
      <c r="E36" s="12" t="s">
        <v>273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5.75" customHeight="1">
      <c r="A37" s="12" t="s">
        <v>58</v>
      </c>
      <c r="B37" s="12" t="s">
        <v>59</v>
      </c>
      <c r="C37" s="12" t="s">
        <v>9</v>
      </c>
      <c r="D37" s="12" t="s">
        <v>24</v>
      </c>
      <c r="E37" s="12" t="s">
        <v>273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5.75" customHeight="1">
      <c r="A38" s="12" t="s">
        <v>60</v>
      </c>
      <c r="B38" s="12" t="s">
        <v>61</v>
      </c>
      <c r="C38" s="12" t="s">
        <v>9</v>
      </c>
      <c r="D38" s="12" t="s">
        <v>24</v>
      </c>
      <c r="E38" s="12" t="s">
        <v>273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5.75" customHeight="1">
      <c r="A39" s="12" t="s">
        <v>62</v>
      </c>
      <c r="B39" s="12" t="s">
        <v>63</v>
      </c>
      <c r="C39" s="12" t="s">
        <v>9</v>
      </c>
      <c r="D39" s="12" t="s">
        <v>24</v>
      </c>
      <c r="E39" s="12" t="s">
        <v>273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5.75" customHeight="1">
      <c r="A40" s="12" t="s">
        <v>64</v>
      </c>
      <c r="B40" s="12" t="s">
        <v>65</v>
      </c>
      <c r="C40" s="12" t="s">
        <v>10</v>
      </c>
      <c r="D40" s="12" t="s">
        <v>51</v>
      </c>
      <c r="E40" s="12" t="s">
        <v>273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5.75" customHeight="1">
      <c r="A41" s="12" t="s">
        <v>66</v>
      </c>
      <c r="B41" s="12" t="s">
        <v>67</v>
      </c>
      <c r="C41" s="12" t="s">
        <v>10</v>
      </c>
      <c r="D41" s="12" t="s">
        <v>51</v>
      </c>
      <c r="E41" s="12" t="s">
        <v>273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5.75" customHeight="1">
      <c r="A42" s="12" t="s">
        <v>68</v>
      </c>
      <c r="B42" s="12" t="s">
        <v>69</v>
      </c>
      <c r="C42" s="12" t="s">
        <v>9</v>
      </c>
      <c r="D42" s="12" t="s">
        <v>24</v>
      </c>
      <c r="E42" s="12" t="s">
        <v>273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5.75" customHeight="1">
      <c r="A43" s="12" t="s">
        <v>70</v>
      </c>
      <c r="B43" s="12" t="s">
        <v>71</v>
      </c>
      <c r="C43" s="12" t="s">
        <v>9</v>
      </c>
      <c r="D43" s="12" t="s">
        <v>24</v>
      </c>
      <c r="E43" s="12" t="s">
        <v>273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5.75" customHeight="1">
      <c r="A44" s="12" t="s">
        <v>72</v>
      </c>
      <c r="B44" s="12" t="s">
        <v>73</v>
      </c>
      <c r="C44" s="12" t="s">
        <v>10</v>
      </c>
      <c r="D44" s="12" t="s">
        <v>51</v>
      </c>
      <c r="E44" s="12" t="s">
        <v>273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5.75" customHeight="1">
      <c r="A45" s="12" t="s">
        <v>74</v>
      </c>
      <c r="B45" s="12" t="s">
        <v>75</v>
      </c>
      <c r="C45" s="12" t="s">
        <v>16</v>
      </c>
      <c r="D45" s="12" t="s">
        <v>16</v>
      </c>
      <c r="E45" s="12" t="s">
        <v>273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.75" customHeight="1">
      <c r="A46" s="12" t="s">
        <v>76</v>
      </c>
      <c r="B46" s="12" t="s">
        <v>77</v>
      </c>
      <c r="C46" s="12" t="s">
        <v>16</v>
      </c>
      <c r="D46" s="12" t="s">
        <v>16</v>
      </c>
      <c r="E46" s="12" t="s">
        <v>273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5.75" customHeight="1">
      <c r="A47" s="12" t="s">
        <v>78</v>
      </c>
      <c r="B47" s="12" t="s">
        <v>79</v>
      </c>
      <c r="C47" s="12" t="s">
        <v>16</v>
      </c>
      <c r="D47" s="12" t="s">
        <v>16</v>
      </c>
      <c r="E47" s="12" t="s">
        <v>273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>
      <c r="A48" s="12" t="s">
        <v>80</v>
      </c>
      <c r="B48" s="12" t="s">
        <v>81</v>
      </c>
      <c r="C48" s="12" t="s">
        <v>10</v>
      </c>
      <c r="D48" s="12" t="s">
        <v>51</v>
      </c>
      <c r="E48" s="12" t="s">
        <v>273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5.75" customHeight="1">
      <c r="A49" s="12" t="s">
        <v>82</v>
      </c>
      <c r="B49" s="12" t="s">
        <v>83</v>
      </c>
      <c r="C49" s="12" t="s">
        <v>12</v>
      </c>
      <c r="D49" s="12" t="s">
        <v>84</v>
      </c>
      <c r="E49" s="12" t="s">
        <v>273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5.75" customHeight="1">
      <c r="A50" s="12" t="s">
        <v>85</v>
      </c>
      <c r="B50" s="12" t="s">
        <v>86</v>
      </c>
      <c r="C50" s="12" t="s">
        <v>9</v>
      </c>
      <c r="D50" s="12" t="s">
        <v>24</v>
      </c>
      <c r="E50" s="12" t="s">
        <v>273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5.75" customHeight="1">
      <c r="A51" s="12" t="s">
        <v>87</v>
      </c>
      <c r="B51" s="12" t="s">
        <v>88</v>
      </c>
      <c r="C51" s="12" t="s">
        <v>10</v>
      </c>
      <c r="D51" s="12" t="s">
        <v>51</v>
      </c>
      <c r="E51" s="12" t="s">
        <v>273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5.75" customHeight="1">
      <c r="A52" s="12" t="s">
        <v>89</v>
      </c>
      <c r="B52" s="12" t="s">
        <v>90</v>
      </c>
      <c r="C52" s="12" t="s">
        <v>16</v>
      </c>
      <c r="D52" s="12" t="s">
        <v>16</v>
      </c>
      <c r="E52" s="12" t="s">
        <v>274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5.75" customHeight="1">
      <c r="A53" s="12" t="s">
        <v>91</v>
      </c>
      <c r="B53" s="12" t="s">
        <v>92</v>
      </c>
      <c r="C53" s="12" t="s">
        <v>9</v>
      </c>
      <c r="D53" s="12" t="s">
        <v>24</v>
      </c>
      <c r="E53" s="12" t="s">
        <v>273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5.75" customHeight="1">
      <c r="A54" s="12" t="s">
        <v>93</v>
      </c>
      <c r="B54" s="12" t="s">
        <v>94</v>
      </c>
      <c r="C54" s="12" t="s">
        <v>11</v>
      </c>
      <c r="D54" s="12" t="s">
        <v>19</v>
      </c>
      <c r="E54" s="12" t="s">
        <v>273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5.75" customHeight="1">
      <c r="A55" s="12" t="s">
        <v>95</v>
      </c>
      <c r="B55" s="12" t="s">
        <v>96</v>
      </c>
      <c r="C55" s="12" t="s">
        <v>10</v>
      </c>
      <c r="D55" s="12" t="s">
        <v>51</v>
      </c>
      <c r="E55" s="12" t="s">
        <v>273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75" customHeight="1">
      <c r="A56" s="12" t="s">
        <v>97</v>
      </c>
      <c r="B56" s="12" t="s">
        <v>98</v>
      </c>
      <c r="C56" s="12" t="s">
        <v>10</v>
      </c>
      <c r="D56" s="12" t="s">
        <v>51</v>
      </c>
      <c r="E56" s="12" t="s">
        <v>273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75" customHeight="1">
      <c r="A57" s="12" t="s">
        <v>99</v>
      </c>
      <c r="B57" s="12" t="s">
        <v>100</v>
      </c>
      <c r="C57" s="12" t="s">
        <v>9</v>
      </c>
      <c r="D57" s="12" t="s">
        <v>24</v>
      </c>
      <c r="E57" s="12" t="s">
        <v>273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>
      <c r="A58" s="12" t="s">
        <v>101</v>
      </c>
      <c r="B58" s="12" t="s">
        <v>102</v>
      </c>
      <c r="C58" s="12" t="s">
        <v>9</v>
      </c>
      <c r="D58" s="12" t="s">
        <v>24</v>
      </c>
      <c r="E58" s="12" t="s">
        <v>274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75" customHeight="1">
      <c r="A59" s="12" t="s">
        <v>103</v>
      </c>
      <c r="B59" s="12" t="s">
        <v>104</v>
      </c>
      <c r="C59" s="12" t="s">
        <v>9</v>
      </c>
      <c r="D59" s="12" t="s">
        <v>24</v>
      </c>
      <c r="E59" s="12" t="s">
        <v>273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5.75" customHeight="1">
      <c r="A60" s="12" t="s">
        <v>105</v>
      </c>
      <c r="B60" s="12" t="s">
        <v>106</v>
      </c>
      <c r="C60" s="12" t="s">
        <v>10</v>
      </c>
      <c r="D60" s="12" t="s">
        <v>51</v>
      </c>
      <c r="E60" s="12" t="s">
        <v>273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5.75" customHeight="1">
      <c r="A61" s="12" t="s">
        <v>107</v>
      </c>
      <c r="B61" s="12" t="s">
        <v>108</v>
      </c>
      <c r="C61" s="12" t="s">
        <v>12</v>
      </c>
      <c r="D61" s="12" t="s">
        <v>84</v>
      </c>
      <c r="E61" s="12" t="s">
        <v>273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.75" customHeight="1">
      <c r="A62" s="12" t="s">
        <v>109</v>
      </c>
      <c r="B62" s="12" t="s">
        <v>110</v>
      </c>
      <c r="C62" s="12" t="s">
        <v>9</v>
      </c>
      <c r="D62" s="12" t="s">
        <v>24</v>
      </c>
      <c r="E62" s="12" t="s">
        <v>273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.75" customHeight="1">
      <c r="A63" s="12" t="s">
        <v>111</v>
      </c>
      <c r="B63" s="12" t="s">
        <v>112</v>
      </c>
      <c r="C63" s="12" t="s">
        <v>16</v>
      </c>
      <c r="D63" s="12" t="s">
        <v>16</v>
      </c>
      <c r="E63" s="12" t="s">
        <v>273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.75" customHeight="1">
      <c r="A64" s="12" t="s">
        <v>113</v>
      </c>
      <c r="B64" s="12" t="s">
        <v>114</v>
      </c>
      <c r="C64" s="12" t="s">
        <v>9</v>
      </c>
      <c r="D64" s="12" t="s">
        <v>24</v>
      </c>
      <c r="E64" s="12" t="s">
        <v>273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>
      <c r="A65" s="12" t="s">
        <v>115</v>
      </c>
      <c r="B65" s="12" t="s">
        <v>116</v>
      </c>
      <c r="C65" s="12" t="s">
        <v>10</v>
      </c>
      <c r="D65" s="12" t="s">
        <v>51</v>
      </c>
      <c r="E65" s="12" t="s">
        <v>274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75" customHeight="1">
      <c r="A66" s="12" t="s">
        <v>117</v>
      </c>
      <c r="B66" s="12" t="s">
        <v>118</v>
      </c>
      <c r="C66" s="12" t="s">
        <v>9</v>
      </c>
      <c r="D66" s="12" t="s">
        <v>24</v>
      </c>
      <c r="E66" s="12" t="s">
        <v>273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>
      <c r="A67" s="12" t="s">
        <v>119</v>
      </c>
      <c r="B67" s="12" t="s">
        <v>120</v>
      </c>
      <c r="C67" s="12" t="s">
        <v>9</v>
      </c>
      <c r="D67" s="12" t="s">
        <v>24</v>
      </c>
      <c r="E67" s="12" t="s">
        <v>273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>
      <c r="A68" s="12" t="s">
        <v>121</v>
      </c>
      <c r="B68" s="12" t="s">
        <v>122</v>
      </c>
      <c r="C68" s="12" t="s">
        <v>12</v>
      </c>
      <c r="D68" s="12" t="s">
        <v>84</v>
      </c>
      <c r="E68" s="12" t="s">
        <v>273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>
      <c r="A69" s="12" t="s">
        <v>123</v>
      </c>
      <c r="B69" s="12" t="s">
        <v>124</v>
      </c>
      <c r="C69" s="12" t="s">
        <v>9</v>
      </c>
      <c r="D69" s="12" t="s">
        <v>24</v>
      </c>
      <c r="E69" s="12" t="s">
        <v>273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>
      <c r="A70" s="12" t="s">
        <v>125</v>
      </c>
      <c r="B70" s="12" t="s">
        <v>126</v>
      </c>
      <c r="C70" s="12" t="s">
        <v>12</v>
      </c>
      <c r="D70" s="12" t="s">
        <v>84</v>
      </c>
      <c r="E70" s="12" t="s">
        <v>273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>
      <c r="A71" s="12" t="s">
        <v>127</v>
      </c>
      <c r="B71" s="12" t="s">
        <v>128</v>
      </c>
      <c r="C71" s="12" t="s">
        <v>11</v>
      </c>
      <c r="D71" s="12" t="s">
        <v>19</v>
      </c>
      <c r="E71" s="12" t="s">
        <v>274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>
      <c r="A72" s="12" t="s">
        <v>129</v>
      </c>
      <c r="B72" s="12" t="s">
        <v>130</v>
      </c>
      <c r="C72" s="12" t="s">
        <v>9</v>
      </c>
      <c r="D72" s="12" t="s">
        <v>24</v>
      </c>
      <c r="E72" s="12" t="s">
        <v>273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>
      <c r="A73" s="12" t="s">
        <v>131</v>
      </c>
      <c r="B73" s="12" t="s">
        <v>132</v>
      </c>
      <c r="C73" s="12" t="s">
        <v>16</v>
      </c>
      <c r="D73" s="12" t="s">
        <v>16</v>
      </c>
      <c r="E73" s="12" t="s">
        <v>273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>
      <c r="A74" s="12" t="s">
        <v>133</v>
      </c>
      <c r="B74" s="12" t="s">
        <v>134</v>
      </c>
      <c r="C74" s="12" t="s">
        <v>12</v>
      </c>
      <c r="D74" s="12" t="s">
        <v>84</v>
      </c>
      <c r="E74" s="12" t="s">
        <v>273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>
      <c r="A75" s="12" t="s">
        <v>135</v>
      </c>
      <c r="B75" s="12" t="s">
        <v>136</v>
      </c>
      <c r="C75" s="12" t="s">
        <v>11</v>
      </c>
      <c r="D75" s="12" t="s">
        <v>19</v>
      </c>
      <c r="E75" s="12" t="s">
        <v>273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>
      <c r="A76" s="12" t="s">
        <v>137</v>
      </c>
      <c r="B76" s="12" t="s">
        <v>138</v>
      </c>
      <c r="C76" s="12" t="s">
        <v>16</v>
      </c>
      <c r="D76" s="12" t="s">
        <v>16</v>
      </c>
      <c r="E76" s="12" t="s">
        <v>273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>
      <c r="A77" s="12" t="s">
        <v>139</v>
      </c>
      <c r="B77" s="12" t="s">
        <v>140</v>
      </c>
      <c r="C77" s="12" t="s">
        <v>11</v>
      </c>
      <c r="D77" s="12" t="s">
        <v>19</v>
      </c>
      <c r="E77" s="12" t="s">
        <v>273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>
      <c r="A78" s="12" t="s">
        <v>141</v>
      </c>
      <c r="B78" s="12" t="s">
        <v>142</v>
      </c>
      <c r="C78" s="12" t="s">
        <v>9</v>
      </c>
      <c r="D78" s="12" t="s">
        <v>24</v>
      </c>
      <c r="E78" s="12" t="s">
        <v>273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>
      <c r="A79" s="12" t="s">
        <v>143</v>
      </c>
      <c r="B79" s="12" t="s">
        <v>144</v>
      </c>
      <c r="C79" s="12" t="s">
        <v>16</v>
      </c>
      <c r="D79" s="12" t="s">
        <v>16</v>
      </c>
      <c r="E79" s="12" t="s">
        <v>273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>
      <c r="A80" s="12" t="s">
        <v>145</v>
      </c>
      <c r="B80" s="12" t="s">
        <v>146</v>
      </c>
      <c r="C80" s="12" t="s">
        <v>16</v>
      </c>
      <c r="D80" s="12" t="s">
        <v>16</v>
      </c>
      <c r="E80" s="12" t="s">
        <v>273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>
      <c r="A81" s="12" t="s">
        <v>147</v>
      </c>
      <c r="B81" s="12" t="s">
        <v>148</v>
      </c>
      <c r="C81" s="12" t="s">
        <v>9</v>
      </c>
      <c r="D81" s="12" t="s">
        <v>24</v>
      </c>
      <c r="E81" s="12" t="s">
        <v>273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>
      <c r="A82" s="12" t="s">
        <v>149</v>
      </c>
      <c r="B82" s="12" t="s">
        <v>150</v>
      </c>
      <c r="C82" s="12" t="s">
        <v>9</v>
      </c>
      <c r="D82" s="12" t="s">
        <v>24</v>
      </c>
      <c r="E82" s="12" t="s">
        <v>273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>
      <c r="A83" s="12" t="s">
        <v>151</v>
      </c>
      <c r="B83" s="12" t="s">
        <v>152</v>
      </c>
      <c r="C83" s="12" t="s">
        <v>16</v>
      </c>
      <c r="D83" s="12" t="s">
        <v>16</v>
      </c>
      <c r="E83" s="12" t="s">
        <v>273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>
      <c r="A84" s="12" t="s">
        <v>153</v>
      </c>
      <c r="B84" s="12" t="s">
        <v>154</v>
      </c>
      <c r="C84" s="12" t="s">
        <v>9</v>
      </c>
      <c r="D84" s="12" t="s">
        <v>24</v>
      </c>
      <c r="E84" s="12" t="s">
        <v>273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>
      <c r="A85" s="12" t="s">
        <v>155</v>
      </c>
      <c r="B85" s="12" t="s">
        <v>156</v>
      </c>
      <c r="C85" s="12" t="s">
        <v>16</v>
      </c>
      <c r="D85" s="12" t="s">
        <v>16</v>
      </c>
      <c r="E85" s="12" t="s">
        <v>273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>
      <c r="A86" s="12" t="s">
        <v>157</v>
      </c>
      <c r="B86" s="12" t="s">
        <v>158</v>
      </c>
      <c r="C86" s="12" t="s">
        <v>10</v>
      </c>
      <c r="D86" s="12" t="s">
        <v>51</v>
      </c>
      <c r="E86" s="12" t="s">
        <v>273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>
      <c r="A87" s="12" t="s">
        <v>159</v>
      </c>
      <c r="B87" s="12" t="s">
        <v>160</v>
      </c>
      <c r="C87" s="12" t="s">
        <v>9</v>
      </c>
      <c r="D87" s="12" t="s">
        <v>24</v>
      </c>
      <c r="E87" s="12" t="s">
        <v>273</v>
      </c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>
      <c r="A88" s="12" t="s">
        <v>161</v>
      </c>
      <c r="B88" s="12" t="s">
        <v>162</v>
      </c>
      <c r="C88" s="12" t="s">
        <v>11</v>
      </c>
      <c r="D88" s="12" t="s">
        <v>19</v>
      </c>
      <c r="E88" s="12" t="s">
        <v>273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>
      <c r="A89" s="12" t="s">
        <v>163</v>
      </c>
      <c r="B89" s="12" t="s">
        <v>164</v>
      </c>
      <c r="C89" s="12" t="s">
        <v>9</v>
      </c>
      <c r="D89" s="12" t="s">
        <v>24</v>
      </c>
      <c r="E89" s="12" t="s">
        <v>273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>
      <c r="A90" s="12" t="s">
        <v>165</v>
      </c>
      <c r="B90" s="12" t="s">
        <v>166</v>
      </c>
      <c r="C90" s="12" t="s">
        <v>9</v>
      </c>
      <c r="D90" s="12" t="s">
        <v>24</v>
      </c>
      <c r="E90" s="12" t="s">
        <v>273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>
      <c r="A91" s="12" t="s">
        <v>167</v>
      </c>
      <c r="B91" s="12" t="s">
        <v>168</v>
      </c>
      <c r="C91" s="12" t="s">
        <v>11</v>
      </c>
      <c r="D91" s="12" t="s">
        <v>19</v>
      </c>
      <c r="E91" s="12" t="s">
        <v>273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>
      <c r="A92" s="12" t="s">
        <v>169</v>
      </c>
      <c r="B92" s="12" t="s">
        <v>170</v>
      </c>
      <c r="C92" s="12" t="s">
        <v>11</v>
      </c>
      <c r="D92" s="12" t="s">
        <v>19</v>
      </c>
      <c r="E92" s="12" t="s">
        <v>273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>
      <c r="A93" s="12" t="s">
        <v>171</v>
      </c>
      <c r="B93" s="12" t="s">
        <v>172</v>
      </c>
      <c r="C93" s="12" t="s">
        <v>11</v>
      </c>
      <c r="D93" s="12" t="s">
        <v>19</v>
      </c>
      <c r="E93" s="12" t="s">
        <v>274</v>
      </c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>
      <c r="A94" s="12" t="s">
        <v>173</v>
      </c>
      <c r="B94" s="12" t="s">
        <v>174</v>
      </c>
      <c r="C94" s="12" t="s">
        <v>12</v>
      </c>
      <c r="D94" s="12" t="s">
        <v>84</v>
      </c>
      <c r="E94" s="12" t="s">
        <v>273</v>
      </c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>
      <c r="A95" s="12" t="s">
        <v>175</v>
      </c>
      <c r="B95" s="12" t="s">
        <v>176</v>
      </c>
      <c r="C95" s="12" t="s">
        <v>10</v>
      </c>
      <c r="D95" s="12" t="s">
        <v>51</v>
      </c>
      <c r="E95" s="12" t="s">
        <v>273</v>
      </c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>
      <c r="A96" s="12" t="s">
        <v>177</v>
      </c>
      <c r="B96" s="12" t="s">
        <v>178</v>
      </c>
      <c r="C96" s="12" t="s">
        <v>16</v>
      </c>
      <c r="D96" s="12" t="s">
        <v>16</v>
      </c>
      <c r="E96" s="12" t="s">
        <v>273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>
      <c r="A97" s="12" t="s">
        <v>179</v>
      </c>
      <c r="B97" s="12" t="s">
        <v>180</v>
      </c>
      <c r="C97" s="12" t="s">
        <v>9</v>
      </c>
      <c r="D97" s="12" t="s">
        <v>24</v>
      </c>
      <c r="E97" s="12" t="s">
        <v>274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>
      <c r="A98" s="12" t="s">
        <v>181</v>
      </c>
      <c r="B98" s="12" t="s">
        <v>182</v>
      </c>
      <c r="C98" s="12" t="s">
        <v>16</v>
      </c>
      <c r="D98" s="12" t="s">
        <v>16</v>
      </c>
      <c r="E98" s="12" t="s">
        <v>273</v>
      </c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>
      <c r="A99" s="12" t="s">
        <v>183</v>
      </c>
      <c r="B99" s="12" t="s">
        <v>184</v>
      </c>
      <c r="C99" s="12" t="s">
        <v>9</v>
      </c>
      <c r="D99" s="12" t="s">
        <v>24</v>
      </c>
      <c r="E99" s="12" t="s">
        <v>274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>
      <c r="A100" s="12" t="s">
        <v>185</v>
      </c>
      <c r="B100" s="12" t="s">
        <v>186</v>
      </c>
      <c r="C100" s="12" t="s">
        <v>12</v>
      </c>
      <c r="D100" s="12" t="s">
        <v>84</v>
      </c>
      <c r="E100" s="12" t="s">
        <v>273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>
      <c r="A101" s="12" t="s">
        <v>187</v>
      </c>
      <c r="B101" s="12" t="s">
        <v>188</v>
      </c>
      <c r="C101" s="12" t="s">
        <v>16</v>
      </c>
      <c r="D101" s="12" t="s">
        <v>16</v>
      </c>
      <c r="E101" s="12" t="s">
        <v>273</v>
      </c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>
      <c r="A102" s="12" t="s">
        <v>189</v>
      </c>
      <c r="B102" s="12" t="s">
        <v>190</v>
      </c>
      <c r="C102" s="12" t="s">
        <v>9</v>
      </c>
      <c r="D102" s="12" t="s">
        <v>24</v>
      </c>
      <c r="E102" s="12" t="s">
        <v>273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>
      <c r="A103" s="12" t="s">
        <v>191</v>
      </c>
      <c r="B103" s="12" t="s">
        <v>192</v>
      </c>
      <c r="C103" s="12" t="s">
        <v>11</v>
      </c>
      <c r="D103" s="12" t="s">
        <v>19</v>
      </c>
      <c r="E103" s="12" t="s">
        <v>273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>
      <c r="A104" s="12" t="s">
        <v>193</v>
      </c>
      <c r="B104" s="12" t="s">
        <v>194</v>
      </c>
      <c r="C104" s="12" t="s">
        <v>16</v>
      </c>
      <c r="D104" s="12" t="s">
        <v>16</v>
      </c>
      <c r="E104" s="12" t="s">
        <v>274</v>
      </c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>
      <c r="A105" s="12" t="s">
        <v>195</v>
      </c>
      <c r="B105" s="12" t="s">
        <v>196</v>
      </c>
      <c r="C105" s="12" t="s">
        <v>9</v>
      </c>
      <c r="D105" s="12" t="s">
        <v>24</v>
      </c>
      <c r="E105" s="12" t="s">
        <v>274</v>
      </c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.75" customHeight="1">
      <c r="A106" s="12" t="s">
        <v>197</v>
      </c>
      <c r="B106" s="12" t="s">
        <v>198</v>
      </c>
      <c r="C106" s="12" t="s">
        <v>16</v>
      </c>
      <c r="D106" s="12" t="s">
        <v>16</v>
      </c>
      <c r="E106" s="12" t="s">
        <v>273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>
      <c r="A107" s="12" t="s">
        <v>199</v>
      </c>
      <c r="B107" s="12" t="s">
        <v>200</v>
      </c>
      <c r="C107" s="12" t="s">
        <v>10</v>
      </c>
      <c r="D107" s="12" t="s">
        <v>51</v>
      </c>
      <c r="E107" s="12" t="s">
        <v>273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>
      <c r="A108" s="12" t="s">
        <v>201</v>
      </c>
      <c r="B108" s="12" t="s">
        <v>202</v>
      </c>
      <c r="C108" s="12" t="s">
        <v>9</v>
      </c>
      <c r="D108" s="12" t="s">
        <v>24</v>
      </c>
      <c r="E108" s="12" t="s">
        <v>273</v>
      </c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.75" customHeight="1">
      <c r="A109" s="12" t="s">
        <v>203</v>
      </c>
      <c r="B109" s="12" t="s">
        <v>204</v>
      </c>
      <c r="C109" s="12" t="s">
        <v>11</v>
      </c>
      <c r="D109" s="12" t="s">
        <v>19</v>
      </c>
      <c r="E109" s="12" t="s">
        <v>274</v>
      </c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>
      <c r="A110" s="12" t="s">
        <v>205</v>
      </c>
      <c r="B110" s="12" t="s">
        <v>206</v>
      </c>
      <c r="C110" s="12" t="s">
        <v>11</v>
      </c>
      <c r="D110" s="12" t="s">
        <v>19</v>
      </c>
      <c r="E110" s="12" t="s">
        <v>274</v>
      </c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>
      <c r="A111" s="12" t="s">
        <v>207</v>
      </c>
      <c r="B111" s="12" t="s">
        <v>208</v>
      </c>
      <c r="C111" s="12" t="s">
        <v>12</v>
      </c>
      <c r="D111" s="12" t="s">
        <v>84</v>
      </c>
      <c r="E111" s="12" t="s">
        <v>273</v>
      </c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>
      <c r="A112" s="12" t="s">
        <v>209</v>
      </c>
      <c r="B112" s="12" t="s">
        <v>210</v>
      </c>
      <c r="C112" s="12" t="s">
        <v>16</v>
      </c>
      <c r="D112" s="12" t="s">
        <v>16</v>
      </c>
      <c r="E112" s="12" t="s">
        <v>273</v>
      </c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>
      <c r="A113" s="12" t="s">
        <v>211</v>
      </c>
      <c r="B113" s="12" t="s">
        <v>212</v>
      </c>
      <c r="C113" s="12" t="s">
        <v>9</v>
      </c>
      <c r="D113" s="12" t="s">
        <v>24</v>
      </c>
      <c r="E113" s="12" t="s">
        <v>274</v>
      </c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>
      <c r="A114" s="12" t="s">
        <v>213</v>
      </c>
      <c r="B114" s="12" t="s">
        <v>214</v>
      </c>
      <c r="C114" s="12" t="s">
        <v>9</v>
      </c>
      <c r="D114" s="12" t="s">
        <v>24</v>
      </c>
      <c r="E114" s="12" t="s">
        <v>273</v>
      </c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>
      <c r="A115" s="12" t="s">
        <v>215</v>
      </c>
      <c r="B115" s="12" t="s">
        <v>216</v>
      </c>
      <c r="C115" s="12" t="s">
        <v>16</v>
      </c>
      <c r="D115" s="12" t="s">
        <v>16</v>
      </c>
      <c r="E115" s="12" t="s">
        <v>273</v>
      </c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>
      <c r="A116" s="12" t="s">
        <v>217</v>
      </c>
      <c r="B116" s="12" t="s">
        <v>218</v>
      </c>
      <c r="C116" s="12" t="s">
        <v>10</v>
      </c>
      <c r="D116" s="12" t="s">
        <v>51</v>
      </c>
      <c r="E116" s="12" t="s">
        <v>273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>
      <c r="A117" s="12" t="s">
        <v>219</v>
      </c>
      <c r="B117" s="12" t="s">
        <v>220</v>
      </c>
      <c r="C117" s="12" t="s">
        <v>9</v>
      </c>
      <c r="D117" s="12" t="s">
        <v>24</v>
      </c>
      <c r="E117" s="12" t="s">
        <v>273</v>
      </c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>
      <c r="A118" s="12" t="s">
        <v>221</v>
      </c>
      <c r="B118" s="12" t="s">
        <v>222</v>
      </c>
      <c r="C118" s="12" t="s">
        <v>9</v>
      </c>
      <c r="D118" s="12" t="s">
        <v>24</v>
      </c>
      <c r="E118" s="12" t="s">
        <v>273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>
      <c r="A119" s="12" t="s">
        <v>223</v>
      </c>
      <c r="B119" s="12" t="s">
        <v>224</v>
      </c>
      <c r="C119" s="12" t="s">
        <v>9</v>
      </c>
      <c r="D119" s="12" t="s">
        <v>24</v>
      </c>
      <c r="E119" s="12" t="s">
        <v>274</v>
      </c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>
      <c r="A120" s="12" t="s">
        <v>225</v>
      </c>
      <c r="B120" s="12" t="s">
        <v>226</v>
      </c>
      <c r="C120" s="12" t="s">
        <v>16</v>
      </c>
      <c r="D120" s="12" t="s">
        <v>16</v>
      </c>
      <c r="E120" s="12" t="s">
        <v>273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>
      <c r="A121" s="12" t="s">
        <v>227</v>
      </c>
      <c r="B121" s="12" t="s">
        <v>228</v>
      </c>
      <c r="C121" s="12" t="s">
        <v>11</v>
      </c>
      <c r="D121" s="12" t="s">
        <v>19</v>
      </c>
      <c r="E121" s="12" t="s">
        <v>274</v>
      </c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>
      <c r="A122" s="12" t="s">
        <v>229</v>
      </c>
      <c r="B122" s="12" t="s">
        <v>230</v>
      </c>
      <c r="C122" s="12" t="s">
        <v>9</v>
      </c>
      <c r="D122" s="12" t="s">
        <v>24</v>
      </c>
      <c r="E122" s="12" t="s">
        <v>273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>
      <c r="A123" s="12" t="s">
        <v>231</v>
      </c>
      <c r="B123" s="12" t="s">
        <v>232</v>
      </c>
      <c r="C123" s="12" t="s">
        <v>10</v>
      </c>
      <c r="D123" s="12" t="s">
        <v>51</v>
      </c>
      <c r="E123" s="12" t="s">
        <v>273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>
      <c r="A124" s="12" t="s">
        <v>233</v>
      </c>
      <c r="B124" s="12" t="s">
        <v>234</v>
      </c>
      <c r="C124" s="12" t="s">
        <v>10</v>
      </c>
      <c r="D124" s="12" t="s">
        <v>51</v>
      </c>
      <c r="E124" s="12" t="s">
        <v>273</v>
      </c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>
      <c r="A125" s="12" t="s">
        <v>235</v>
      </c>
      <c r="B125" s="12" t="s">
        <v>236</v>
      </c>
      <c r="C125" s="12" t="s">
        <v>11</v>
      </c>
      <c r="D125" s="12" t="s">
        <v>19</v>
      </c>
      <c r="E125" s="12" t="s">
        <v>273</v>
      </c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>
      <c r="A126" s="12" t="s">
        <v>237</v>
      </c>
      <c r="B126" s="12" t="s">
        <v>238</v>
      </c>
      <c r="C126" s="12" t="s">
        <v>12</v>
      </c>
      <c r="D126" s="12" t="s">
        <v>84</v>
      </c>
      <c r="E126" s="12" t="s">
        <v>273</v>
      </c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>
      <c r="A127" s="12" t="s">
        <v>239</v>
      </c>
      <c r="B127" s="12" t="s">
        <v>240</v>
      </c>
      <c r="C127" s="12" t="s">
        <v>16</v>
      </c>
      <c r="D127" s="12" t="s">
        <v>16</v>
      </c>
      <c r="E127" s="12" t="s">
        <v>273</v>
      </c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>
      <c r="A128" s="12" t="s">
        <v>241</v>
      </c>
      <c r="B128" s="12" t="s">
        <v>242</v>
      </c>
      <c r="C128" s="12" t="s">
        <v>9</v>
      </c>
      <c r="D128" s="12" t="s">
        <v>24</v>
      </c>
      <c r="E128" s="12" t="s">
        <v>273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>
      <c r="A129" s="12" t="s">
        <v>243</v>
      </c>
      <c r="B129" s="12" t="s">
        <v>244</v>
      </c>
      <c r="C129" s="12" t="s">
        <v>11</v>
      </c>
      <c r="D129" s="12" t="s">
        <v>19</v>
      </c>
      <c r="E129" s="12" t="s">
        <v>273</v>
      </c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>
      <c r="A130" s="12" t="s">
        <v>245</v>
      </c>
      <c r="B130" s="12" t="s">
        <v>246</v>
      </c>
      <c r="C130" s="12" t="s">
        <v>12</v>
      </c>
      <c r="D130" s="12" t="s">
        <v>84</v>
      </c>
      <c r="E130" s="12" t="s">
        <v>273</v>
      </c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>
      <c r="A131" s="12" t="s">
        <v>247</v>
      </c>
      <c r="B131" s="12" t="s">
        <v>248</v>
      </c>
      <c r="C131" s="12" t="s">
        <v>9</v>
      </c>
      <c r="D131" s="12" t="s">
        <v>24</v>
      </c>
      <c r="E131" s="12" t="s">
        <v>273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>
      <c r="A132" s="12" t="s">
        <v>249</v>
      </c>
      <c r="B132" s="12" t="s">
        <v>250</v>
      </c>
      <c r="C132" s="12" t="s">
        <v>11</v>
      </c>
      <c r="D132" s="12" t="s">
        <v>19</v>
      </c>
      <c r="E132" s="12" t="s">
        <v>273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>
      <c r="A133" s="12" t="s">
        <v>251</v>
      </c>
      <c r="B133" s="12" t="s">
        <v>252</v>
      </c>
      <c r="C133" s="12" t="s">
        <v>9</v>
      </c>
      <c r="D133" s="12" t="s">
        <v>24</v>
      </c>
      <c r="E133" s="12" t="s">
        <v>273</v>
      </c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>
      <c r="A134" s="12" t="s">
        <v>253</v>
      </c>
      <c r="B134" s="12" t="s">
        <v>254</v>
      </c>
      <c r="C134" s="12" t="s">
        <v>16</v>
      </c>
      <c r="D134" s="12" t="s">
        <v>16</v>
      </c>
      <c r="E134" s="12" t="s">
        <v>273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>
      <c r="A135" s="12" t="s">
        <v>255</v>
      </c>
      <c r="B135" s="12" t="s">
        <v>256</v>
      </c>
      <c r="C135" s="12" t="s">
        <v>16</v>
      </c>
      <c r="D135" s="12" t="s">
        <v>16</v>
      </c>
      <c r="E135" s="12" t="s">
        <v>274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>
      <c r="A136" s="12" t="s">
        <v>257</v>
      </c>
      <c r="B136" s="12" t="s">
        <v>258</v>
      </c>
      <c r="C136" s="12" t="s">
        <v>11</v>
      </c>
      <c r="D136" s="12" t="s">
        <v>19</v>
      </c>
      <c r="E136" s="12" t="s">
        <v>273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.7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.7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0866141732283472" right="0.70866141732283472" top="0.74803149606299213" bottom="0.74803149606299213" header="0" footer="0"/>
  <pageSetup paperSize="9"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23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296</v>
      </c>
      <c r="C3" s="2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7.25" customHeight="1">
      <c r="A4" s="21"/>
      <c r="B4" s="26" t="s">
        <v>295</v>
      </c>
      <c r="C4" s="35" t="s">
        <v>330</v>
      </c>
      <c r="D4" s="35"/>
      <c r="E4" s="35"/>
      <c r="F4" s="35"/>
      <c r="G4" s="35"/>
      <c r="H4" s="35"/>
      <c r="I4" s="35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75</v>
      </c>
      <c r="D5" s="29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9</v>
      </c>
      <c r="D6" s="29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2</v>
      </c>
      <c r="D7" s="29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15</v>
      </c>
      <c r="D8" s="29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19</v>
      </c>
      <c r="D9" s="29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33</v>
      </c>
      <c r="F14" s="22">
        <f>COUNTIFS($D$21:$D$140,"БКУХ",$E$21:$E$140,"Проти")</f>
        <v>1</v>
      </c>
      <c r="G14" s="22">
        <f>COUNTIFS($D$21:$D$140,"БКУХ",$E$21:$E$140,"Утр")</f>
        <v>0</v>
      </c>
      <c r="H14" s="22">
        <f>COUNTIFS($D$21:$D$140,"БКУХ",$E$21:$E$140,"Не гол")</f>
        <v>5</v>
      </c>
      <c r="I14" s="22">
        <f>COUNTIFS($D$21:$D$140,"БКУХ",$E$21:$E$140,"Відсут")</f>
        <v>7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15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1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13</v>
      </c>
      <c r="F16" s="22">
        <f>COUNTIFS($D$21:$D$140,"БСР",$E$21:$E$140,"Проти")</f>
        <v>0</v>
      </c>
      <c r="G16" s="22">
        <f>COUNTIFS($D$21:$D$140,"БСР",$E$21:$E$140,"Утр")</f>
        <v>0</v>
      </c>
      <c r="H16" s="22">
        <f>COUNTIFS($D$21:$D$140,"БСР",$E$21:$E$140,"Не гол")</f>
        <v>1</v>
      </c>
      <c r="I16" s="22">
        <f>COUNTIFS($D$21:$D$140,"БСР",$E$21:$E$140,"Відсут")</f>
        <v>3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9</v>
      </c>
      <c r="F17" s="22">
        <f>COUNTIFS($D$21:$D$140,"ЄС",$E$21:$E$140,"Проти")</f>
        <v>0</v>
      </c>
      <c r="G17" s="22">
        <f>COUNTIFS($D$21:$D$140,"ЄС",$E$21:$E$140,"Утр")</f>
        <v>0</v>
      </c>
      <c r="H17" s="22">
        <f>COUNTIFS($D$21:$D$140,"ЄС",$E$21:$E$140,"Не гол")</f>
        <v>1</v>
      </c>
      <c r="I17" s="22">
        <f>COUNTIFS($D$21:$D$140,"ЄС",$E$21:$E$140,"Відсут")</f>
        <v>0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5</v>
      </c>
      <c r="F18" s="22">
        <f>COUNTIFS($D$21:$D$140,"Позафракційний",$E$21:$E$140,"Проти")</f>
        <v>8</v>
      </c>
      <c r="G18" s="22">
        <f>COUNTIFS($D$21:$D$140,"Позафракційний",$E$21:$E$140,"Утр")</f>
        <v>2</v>
      </c>
      <c r="H18" s="22">
        <f>COUNTIFS($D$21:$D$140,"Позафракційний",$E$21:$E$140,"Не гол")</f>
        <v>7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1" t="s">
        <v>277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1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1" t="s">
        <v>292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1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1" t="s">
        <v>276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1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1" t="s">
        <v>292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1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1" t="s">
        <v>276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1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1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1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1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1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1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1" t="s">
        <v>291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1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1" t="s">
        <v>292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1" t="s">
        <v>276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1" t="s">
        <v>291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1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1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1" t="s">
        <v>276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1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1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1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1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1" t="s">
        <v>276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1" t="s">
        <v>292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1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1" t="s">
        <v>292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1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1" t="s">
        <v>291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1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1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1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1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1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1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1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1" t="s">
        <v>276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1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1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1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1" t="s">
        <v>291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1" t="s">
        <v>291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1" t="s">
        <v>292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1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1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1" t="s">
        <v>291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1" t="s">
        <v>292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1" t="s">
        <v>291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1" t="s">
        <v>276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1" t="s">
        <v>291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1" t="s">
        <v>274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1" t="s">
        <v>276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1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1" t="s">
        <v>291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1" t="s">
        <v>291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1" t="s">
        <v>292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1" t="s">
        <v>276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1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1" t="s">
        <v>276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1" t="s">
        <v>276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1" t="s">
        <v>291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1" t="s">
        <v>291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1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1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1" t="s">
        <v>292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1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1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1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1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1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1" t="s">
        <v>291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1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1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1" t="s">
        <v>291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1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1" t="s">
        <v>277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1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1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1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1" t="s">
        <v>291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1" t="s">
        <v>291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1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1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1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1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1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1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1" t="s">
        <v>291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1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1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1" t="s">
        <v>291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1" t="s">
        <v>276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1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1" t="s">
        <v>291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1" t="s">
        <v>276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1" t="s">
        <v>291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1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1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1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1" t="s">
        <v>276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1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1" t="s">
        <v>291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1" t="s">
        <v>291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1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1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1" t="s">
        <v>291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1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1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1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1" t="s">
        <v>276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1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1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1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1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1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1" t="s">
        <v>291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23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298</v>
      </c>
      <c r="C3" s="25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5.75" customHeight="1">
      <c r="A4" s="21"/>
      <c r="B4" s="26" t="s">
        <v>297</v>
      </c>
      <c r="C4" s="35" t="s">
        <v>331</v>
      </c>
      <c r="D4" s="35"/>
      <c r="E4" s="35"/>
      <c r="F4" s="35"/>
      <c r="G4" s="35"/>
      <c r="H4" s="35"/>
      <c r="I4" s="35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90</v>
      </c>
      <c r="D5" s="29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2</v>
      </c>
      <c r="D6" s="29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0</v>
      </c>
      <c r="D7" s="29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9</v>
      </c>
      <c r="D8" s="29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19</v>
      </c>
      <c r="D9" s="29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35</v>
      </c>
      <c r="F14" s="22">
        <f>COUNTIFS($D$21:$D$140,"БКУХ",$E$21:$E$140,"Проти")</f>
        <v>1</v>
      </c>
      <c r="G14" s="22">
        <f>COUNTIFS($D$21:$D$140,"БКУХ",$E$21:$E$140,"Утр")</f>
        <v>0</v>
      </c>
      <c r="H14" s="22">
        <f>COUNTIFS($D$21:$D$140,"БКУХ",$E$21:$E$140,"Не гол")</f>
        <v>3</v>
      </c>
      <c r="I14" s="22">
        <f>COUNTIFS($D$21:$D$140,"БКУХ",$E$21:$E$140,"Відсут")</f>
        <v>7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15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1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12</v>
      </c>
      <c r="F16" s="22">
        <f>COUNTIFS($D$21:$D$140,"БСР",$E$21:$E$140,"Проти")</f>
        <v>0</v>
      </c>
      <c r="G16" s="22">
        <f>COUNTIFS($D$21:$D$140,"БСР",$E$21:$E$140,"Утр")</f>
        <v>0</v>
      </c>
      <c r="H16" s="22">
        <f>COUNTIFS($D$21:$D$140,"БСР",$E$21:$E$140,"Не гол")</f>
        <v>2</v>
      </c>
      <c r="I16" s="22">
        <f>COUNTIFS($D$21:$D$140,"БСР",$E$21:$E$140,"Відсут")</f>
        <v>3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9</v>
      </c>
      <c r="F17" s="22">
        <f>COUNTIFS($D$21:$D$140,"ЄС",$E$21:$E$140,"Проти")</f>
        <v>0</v>
      </c>
      <c r="G17" s="22">
        <f>COUNTIFS($D$21:$D$140,"ЄС",$E$21:$E$140,"Утр")</f>
        <v>0</v>
      </c>
      <c r="H17" s="22">
        <f>COUNTIFS($D$21:$D$140,"ЄС",$E$21:$E$140,"Не гол")</f>
        <v>1</v>
      </c>
      <c r="I17" s="22">
        <f>COUNTIFS($D$21:$D$140,"ЄС",$E$21:$E$140,"Відсут")</f>
        <v>0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19</v>
      </c>
      <c r="F18" s="22">
        <f>COUNTIFS($D$21:$D$140,"Позафракційний",$E$21:$E$140,"Проти")</f>
        <v>1</v>
      </c>
      <c r="G18" s="22">
        <f>COUNTIFS($D$21:$D$140,"Позафракційний",$E$21:$E$140,"Утр")</f>
        <v>0</v>
      </c>
      <c r="H18" s="22">
        <f>COUNTIFS($D$21:$D$140,"Позафракційний",$E$21:$E$140,"Не гол")</f>
        <v>2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1" t="s">
        <v>291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1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1" t="s">
        <v>291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1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1" t="s">
        <v>291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1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1" t="s">
        <v>292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1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1" t="s">
        <v>291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1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1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1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1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1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1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1" t="s">
        <v>291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1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1" t="s">
        <v>291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1" t="s">
        <v>291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1" t="s">
        <v>291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1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1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1" t="s">
        <v>291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1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1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1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1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1" t="s">
        <v>291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1" t="s">
        <v>291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1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1" t="s">
        <v>291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1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1" t="s">
        <v>291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1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1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1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1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1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1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1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1" t="s">
        <v>276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1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1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1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1" t="s">
        <v>291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1" t="s">
        <v>276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1" t="s">
        <v>291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1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1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1" t="s">
        <v>291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1" t="s">
        <v>292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1" t="s">
        <v>291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1" t="s">
        <v>276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1" t="s">
        <v>291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1" t="s">
        <v>274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1" t="s">
        <v>291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1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1" t="s">
        <v>291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1" t="s">
        <v>276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1" t="s">
        <v>291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1" t="s">
        <v>276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1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1" t="s">
        <v>291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1" t="s">
        <v>291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1" t="s">
        <v>291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1" t="s">
        <v>291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1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1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1" t="s">
        <v>291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1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1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1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1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1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1" t="s">
        <v>291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1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1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1" t="s">
        <v>276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1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1" t="s">
        <v>291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1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1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1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1" t="s">
        <v>291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1" t="s">
        <v>291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1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1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1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1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1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1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1" t="s">
        <v>291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1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1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1" t="s">
        <v>291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1" t="s">
        <v>276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1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1" t="s">
        <v>291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1" t="s">
        <v>276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1" t="s">
        <v>276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1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1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1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1" t="s">
        <v>291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1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1" t="s">
        <v>291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1" t="s">
        <v>291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1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1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1" t="s">
        <v>291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1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1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1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1" t="s">
        <v>291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1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1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1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1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1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1" t="s">
        <v>291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32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300</v>
      </c>
      <c r="C3" s="25"/>
      <c r="D3" s="21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5" customHeight="1">
      <c r="A4" s="21"/>
      <c r="B4" s="26" t="s">
        <v>299</v>
      </c>
      <c r="C4" s="35" t="s">
        <v>332</v>
      </c>
      <c r="D4" s="35"/>
      <c r="E4" s="35"/>
      <c r="F4" s="35"/>
      <c r="G4" s="35"/>
      <c r="H4" s="35"/>
      <c r="I4" s="35"/>
      <c r="J4" s="35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86</v>
      </c>
      <c r="D5" s="29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10</v>
      </c>
      <c r="D6" s="29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3</v>
      </c>
      <c r="D7" s="29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3</v>
      </c>
      <c r="D8" s="29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18</v>
      </c>
      <c r="D9" s="29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37</v>
      </c>
      <c r="F14" s="22">
        <f>COUNTIFS($D$21:$D$140,"БКУХ",$E$21:$E$140,"Проти")</f>
        <v>1</v>
      </c>
      <c r="G14" s="22">
        <f>COUNTIFS($D$21:$D$140,"БКУХ",$E$21:$E$140,"Утр")</f>
        <v>0</v>
      </c>
      <c r="H14" s="22">
        <f>COUNTIFS($D$21:$D$140,"БКУХ",$E$21:$E$140,"Не гол")</f>
        <v>1</v>
      </c>
      <c r="I14" s="22">
        <f>COUNTIFS($D$21:$D$140,"БКУХ",$E$21:$E$140,"Відсут")</f>
        <v>7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16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0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15</v>
      </c>
      <c r="F16" s="22">
        <f>COUNTIFS($D$21:$D$140,"БСР",$E$21:$E$140,"Проти")</f>
        <v>0</v>
      </c>
      <c r="G16" s="22">
        <f>COUNTIFS($D$21:$D$140,"БСР",$E$21:$E$140,"Утр")</f>
        <v>0</v>
      </c>
      <c r="H16" s="22">
        <f>COUNTIFS($D$21:$D$140,"БСР",$E$21:$E$140,"Не гол")</f>
        <v>0</v>
      </c>
      <c r="I16" s="22">
        <f>COUNTIFS($D$21:$D$140,"БСР",$E$21:$E$140,"Відсут")</f>
        <v>2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10</v>
      </c>
      <c r="F17" s="22">
        <f>COUNTIFS($D$21:$D$140,"ЄС",$E$21:$E$140,"Проти")</f>
        <v>0</v>
      </c>
      <c r="G17" s="22">
        <f>COUNTIFS($D$21:$D$140,"ЄС",$E$21:$E$140,"Утр")</f>
        <v>0</v>
      </c>
      <c r="H17" s="22">
        <f>COUNTIFS($D$21:$D$140,"ЄС",$E$21:$E$140,"Не гол")</f>
        <v>0</v>
      </c>
      <c r="I17" s="22">
        <f>COUNTIFS($D$21:$D$140,"ЄС",$E$21:$E$140,"Відсут")</f>
        <v>0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8</v>
      </c>
      <c r="F18" s="22">
        <f>COUNTIFS($D$21:$D$140,"Позафракційний",$E$21:$E$140,"Проти")</f>
        <v>9</v>
      </c>
      <c r="G18" s="22">
        <f>COUNTIFS($D$21:$D$140,"Позафракційний",$E$21:$E$140,"Утр")</f>
        <v>3</v>
      </c>
      <c r="H18" s="22">
        <f>COUNTIFS($D$21:$D$140,"Позафракційний",$E$21:$E$140,"Не гол")</f>
        <v>2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2" t="s">
        <v>277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2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2" t="s">
        <v>292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2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2" t="s">
        <v>292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2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2" t="s">
        <v>292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2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2" t="s">
        <v>291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2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2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2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2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2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2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2" t="s">
        <v>291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2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2" t="s">
        <v>292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2" t="s">
        <v>291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2" t="s">
        <v>291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2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2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2" t="s">
        <v>291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2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2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2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2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2" t="s">
        <v>291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2" t="s">
        <v>292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2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2" t="s">
        <v>292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2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2" t="s">
        <v>291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2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2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2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2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2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2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2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2" t="s">
        <v>291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2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2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2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2" t="s">
        <v>291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2" t="s">
        <v>291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2" t="s">
        <v>292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2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2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2" t="s">
        <v>291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2" t="s">
        <v>292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2" t="s">
        <v>291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2" t="s">
        <v>291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2" t="s">
        <v>291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2" t="s">
        <v>291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2" t="s">
        <v>291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2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2" t="s">
        <v>291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2" t="s">
        <v>291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2" t="s">
        <v>292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2" t="s">
        <v>291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2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2" t="s">
        <v>276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2" t="s">
        <v>277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2" t="s">
        <v>291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2" t="s">
        <v>276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2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2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2" t="s">
        <v>292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2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2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2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2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2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2" t="s">
        <v>291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2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2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2" t="s">
        <v>291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2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2" t="s">
        <v>277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2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2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2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2" t="s">
        <v>291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2" t="s">
        <v>291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2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2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2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2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2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2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2" t="s">
        <v>291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2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2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2" t="s">
        <v>291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2" t="s">
        <v>291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2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2" t="s">
        <v>291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2" t="s">
        <v>276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2" t="s">
        <v>291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2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2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2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2" t="s">
        <v>291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2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2" t="s">
        <v>291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2" t="s">
        <v>291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2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2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2" t="s">
        <v>291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2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2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2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2" t="s">
        <v>291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2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2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2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2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2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2" t="s">
        <v>291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2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2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2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2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2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2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2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2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2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2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2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2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2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2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2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2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2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2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2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2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2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2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2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2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2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2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2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2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2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2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2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2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2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2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2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2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2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2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2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2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2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2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2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2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2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2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2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2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2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2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2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2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2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2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2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2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2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2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2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2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2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2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2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2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2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2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2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2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2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2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2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2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2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2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2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2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2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2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2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2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2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2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2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2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2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2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2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2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2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2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2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2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2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2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2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2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2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2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2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2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2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2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2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2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2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2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2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2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2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2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2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32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302</v>
      </c>
      <c r="C3" s="25"/>
      <c r="D3" s="21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33.75" customHeight="1">
      <c r="A4" s="21"/>
      <c r="B4" s="26" t="s">
        <v>301</v>
      </c>
      <c r="C4" s="35" t="s">
        <v>333</v>
      </c>
      <c r="D4" s="35"/>
      <c r="E4" s="35"/>
      <c r="F4" s="35"/>
      <c r="G4" s="35"/>
      <c r="H4" s="35"/>
      <c r="I4" s="35"/>
      <c r="J4" s="35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76</v>
      </c>
      <c r="D5" s="29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8</v>
      </c>
      <c r="D6" s="29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2</v>
      </c>
      <c r="D7" s="29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14</v>
      </c>
      <c r="D8" s="29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20</v>
      </c>
      <c r="D9" s="29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32</v>
      </c>
      <c r="F14" s="22">
        <f>COUNTIFS($D$21:$D$140,"БКУХ",$E$21:$E$140,"Проти")</f>
        <v>0</v>
      </c>
      <c r="G14" s="22">
        <f>COUNTIFS($D$21:$D$140,"БКУХ",$E$21:$E$140,"Утр")</f>
        <v>1</v>
      </c>
      <c r="H14" s="22">
        <f>COUNTIFS($D$21:$D$140,"БКУХ",$E$21:$E$140,"Не гол")</f>
        <v>4</v>
      </c>
      <c r="I14" s="22">
        <f>COUNTIFS($D$21:$D$140,"БКУХ",$E$21:$E$140,"Відсут")</f>
        <v>9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16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0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12</v>
      </c>
      <c r="F16" s="22">
        <f>COUNTIFS($D$21:$D$140,"БСР",$E$21:$E$140,"Проти")</f>
        <v>0</v>
      </c>
      <c r="G16" s="22">
        <f>COUNTIFS($D$21:$D$140,"БСР",$E$21:$E$140,"Утр")</f>
        <v>1</v>
      </c>
      <c r="H16" s="22">
        <f>COUNTIFS($D$21:$D$140,"БСР",$E$21:$E$140,"Не гол")</f>
        <v>2</v>
      </c>
      <c r="I16" s="22">
        <f>COUNTIFS($D$21:$D$140,"БСР",$E$21:$E$140,"Відсут")</f>
        <v>2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0</v>
      </c>
      <c r="F17" s="22">
        <f>COUNTIFS($D$21:$D$140,"ЄС",$E$21:$E$140,"Проти")</f>
        <v>8</v>
      </c>
      <c r="G17" s="22">
        <f>COUNTIFS($D$21:$D$140,"ЄС",$E$21:$E$140,"Утр")</f>
        <v>0</v>
      </c>
      <c r="H17" s="22">
        <f>COUNTIFS($D$21:$D$140,"ЄС",$E$21:$E$140,"Не гол")</f>
        <v>2</v>
      </c>
      <c r="I17" s="22">
        <f>COUNTIFS($D$21:$D$140,"ЄС",$E$21:$E$140,"Відсут")</f>
        <v>0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16</v>
      </c>
      <c r="F18" s="22">
        <f>COUNTIFS($D$21:$D$140,"Позафракційний",$E$21:$E$140,"Проти")</f>
        <v>0</v>
      </c>
      <c r="G18" s="22">
        <f>COUNTIFS($D$21:$D$140,"Позафракційний",$E$21:$E$140,"Утр")</f>
        <v>0</v>
      </c>
      <c r="H18" s="22">
        <f>COUNTIFS($D$21:$D$140,"Позафракційний",$E$21:$E$140,"Не гол")</f>
        <v>6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2" t="s">
        <v>291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2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2" t="s">
        <v>291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2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2" t="s">
        <v>276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2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2" t="s">
        <v>276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2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2" t="s">
        <v>274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2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2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2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2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2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2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2" t="s">
        <v>291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2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2" t="s">
        <v>291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2" t="s">
        <v>291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2" t="s">
        <v>276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2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2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2" t="s">
        <v>291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2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2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2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2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2" t="s">
        <v>291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2" t="s">
        <v>291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2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2" t="s">
        <v>291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2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2" t="s">
        <v>292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2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2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2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2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2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2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2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2" t="s">
        <v>291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2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2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2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2" t="s">
        <v>276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2" t="s">
        <v>274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2" t="s">
        <v>291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2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2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2" t="s">
        <v>276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2" t="s">
        <v>291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2" t="s">
        <v>292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2" t="s">
        <v>291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2" t="s">
        <v>292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2" t="s">
        <v>277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2" t="s">
        <v>291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2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2" t="s">
        <v>292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2" t="s">
        <v>291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2" t="s">
        <v>291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2" t="s">
        <v>291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2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2" t="s">
        <v>291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2" t="s">
        <v>291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2" t="s">
        <v>276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2" t="s">
        <v>291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2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2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2" t="s">
        <v>291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2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2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2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2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2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2" t="s">
        <v>276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2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2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2" t="s">
        <v>276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2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2" t="s">
        <v>276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2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2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2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2" t="s">
        <v>292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2" t="s">
        <v>276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2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2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2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2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2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2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2" t="s">
        <v>291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2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2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2" t="s">
        <v>292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2" t="s">
        <v>276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2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2" t="s">
        <v>277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2" t="s">
        <v>276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2" t="s">
        <v>291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2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2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2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2" t="s">
        <v>291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2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2" t="s">
        <v>276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2" t="s">
        <v>291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2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2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2" t="s">
        <v>292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2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2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2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2" t="s">
        <v>292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2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2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2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2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2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2" t="s">
        <v>276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2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2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2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2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2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2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2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2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2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2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2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2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2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2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2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2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2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2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2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2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2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2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2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2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2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2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2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2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2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2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2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2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2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2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2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2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2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2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2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2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2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2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2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2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2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2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2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2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2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2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2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2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2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2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2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2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2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2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2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2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2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2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2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2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2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2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2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2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2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2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2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2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2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2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2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2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2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2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2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2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2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2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2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2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2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2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2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2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2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2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2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2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2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2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2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2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2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2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2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2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2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2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2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2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2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2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2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2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2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2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2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32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303</v>
      </c>
      <c r="C3" s="25"/>
      <c r="D3" s="21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9.5" customHeight="1">
      <c r="A4" s="21"/>
      <c r="B4" s="26" t="s">
        <v>304</v>
      </c>
      <c r="C4" s="35" t="s">
        <v>334</v>
      </c>
      <c r="D4" s="35"/>
      <c r="E4" s="35"/>
      <c r="F4" s="35"/>
      <c r="G4" s="35"/>
      <c r="H4" s="35"/>
      <c r="I4" s="35"/>
      <c r="J4" s="35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77</v>
      </c>
      <c r="D5" s="29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11</v>
      </c>
      <c r="D6" s="29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1</v>
      </c>
      <c r="D7" s="29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12</v>
      </c>
      <c r="D8" s="29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19</v>
      </c>
      <c r="D9" s="29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33</v>
      </c>
      <c r="F14" s="22">
        <f>COUNTIFS($D$21:$D$140,"БКУХ",$E$21:$E$140,"Проти")</f>
        <v>1</v>
      </c>
      <c r="G14" s="22">
        <f>COUNTIFS($D$21:$D$140,"БКУХ",$E$21:$E$140,"Утр")</f>
        <v>0</v>
      </c>
      <c r="H14" s="22">
        <f>COUNTIFS($D$21:$D$140,"БКУХ",$E$21:$E$140,"Не гол")</f>
        <v>5</v>
      </c>
      <c r="I14" s="22">
        <f>COUNTIFS($D$21:$D$140,"БКУХ",$E$21:$E$140,"Відсут")</f>
        <v>7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16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0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14</v>
      </c>
      <c r="F16" s="22">
        <f>COUNTIFS($D$21:$D$140,"БСР",$E$21:$E$140,"Проти")</f>
        <v>0</v>
      </c>
      <c r="G16" s="22">
        <f>COUNTIFS($D$21:$D$140,"БСР",$E$21:$E$140,"Утр")</f>
        <v>0</v>
      </c>
      <c r="H16" s="22">
        <f>COUNTIFS($D$21:$D$140,"БСР",$E$21:$E$140,"Не гол")</f>
        <v>1</v>
      </c>
      <c r="I16" s="22">
        <f>COUNTIFS($D$21:$D$140,"БСР",$E$21:$E$140,"Відсут")</f>
        <v>2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7</v>
      </c>
      <c r="F17" s="22">
        <f>COUNTIFS($D$21:$D$140,"ЄС",$E$21:$E$140,"Проти")</f>
        <v>0</v>
      </c>
      <c r="G17" s="22">
        <f>COUNTIFS($D$21:$D$140,"ЄС",$E$21:$E$140,"Утр")</f>
        <v>1</v>
      </c>
      <c r="H17" s="22">
        <f>COUNTIFS($D$21:$D$140,"ЄС",$E$21:$E$140,"Не гол")</f>
        <v>1</v>
      </c>
      <c r="I17" s="22">
        <f>COUNTIFS($D$21:$D$140,"ЄС",$E$21:$E$140,"Відсут")</f>
        <v>1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7</v>
      </c>
      <c r="F18" s="22">
        <f>COUNTIFS($D$21:$D$140,"Позафракційний",$E$21:$E$140,"Проти")</f>
        <v>10</v>
      </c>
      <c r="G18" s="22">
        <f>COUNTIFS($D$21:$D$140,"Позафракційний",$E$21:$E$140,"Утр")</f>
        <v>0</v>
      </c>
      <c r="H18" s="22">
        <f>COUNTIFS($D$21:$D$140,"Позафракційний",$E$21:$E$140,"Не гол")</f>
        <v>5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2" t="s">
        <v>276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2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2" t="s">
        <v>292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2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2" t="s">
        <v>292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2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2" t="s">
        <v>292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2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2" t="s">
        <v>291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2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2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2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2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2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2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2" t="s">
        <v>276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2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2" t="s">
        <v>292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2" t="s">
        <v>291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2" t="s">
        <v>291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2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2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2" t="s">
        <v>291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2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2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2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2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2" t="s">
        <v>291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2" t="s">
        <v>292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2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2" t="s">
        <v>292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2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2" t="s">
        <v>291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2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2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2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2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2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2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2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2" t="s">
        <v>291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2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2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2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2" t="s">
        <v>274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2" t="s">
        <v>276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2" t="s">
        <v>292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2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2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2" t="s">
        <v>291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2" t="s">
        <v>292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2" t="s">
        <v>291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2" t="s">
        <v>276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2" t="s">
        <v>291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2" t="s">
        <v>291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2" t="s">
        <v>276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2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2" t="s">
        <v>291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2" t="s">
        <v>291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2" t="s">
        <v>292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2" t="s">
        <v>276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2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2" t="s">
        <v>276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2" t="s">
        <v>276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2" t="s">
        <v>291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2" t="s">
        <v>291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2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2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2" t="s">
        <v>292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2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2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2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2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2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2" t="s">
        <v>291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2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2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2" t="s">
        <v>277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2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2" t="s">
        <v>292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2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2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2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2" t="s">
        <v>291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2" t="s">
        <v>291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2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2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2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2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2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2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2" t="s">
        <v>276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2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2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2" t="s">
        <v>276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2" t="s">
        <v>291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2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2" t="s">
        <v>291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2" t="s">
        <v>276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2" t="s">
        <v>291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2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2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2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2" t="s">
        <v>276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2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2" t="s">
        <v>291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2" t="s">
        <v>291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2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2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2" t="s">
        <v>291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2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2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2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2" t="s">
        <v>291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2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2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2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2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2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2" t="s">
        <v>291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2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2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2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2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2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2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2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2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2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2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2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2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2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2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2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2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2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2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2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2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2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2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2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2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2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2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2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2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2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2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2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2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2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2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2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2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2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2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2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2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2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2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2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2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2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2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2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2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2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2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2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2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2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2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2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2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2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2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2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2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2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2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2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2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2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2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2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2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2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2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2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2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2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2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2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2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2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2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2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2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2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2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2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2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2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2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2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2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2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2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2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2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2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2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2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2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2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2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2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2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2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2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2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2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2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2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2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2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2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2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2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3" customWidth="1"/>
    <col min="2" max="2" width="21.140625" style="23" customWidth="1"/>
    <col min="3" max="3" width="46.28515625" style="23" customWidth="1"/>
    <col min="4" max="4" width="33.140625" style="23" hidden="1" customWidth="1"/>
    <col min="5" max="5" width="11.140625" style="32" customWidth="1"/>
    <col min="6" max="10" width="9.140625" style="23" customWidth="1"/>
    <col min="11" max="27" width="8.7109375" style="23" customWidth="1"/>
    <col min="28" max="16384" width="14.42578125" style="23"/>
  </cols>
  <sheetData>
    <row r="1" spans="1:27">
      <c r="A1" s="21"/>
      <c r="B1" s="21"/>
      <c r="C1" s="21"/>
      <c r="D1" s="21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21" t="s">
        <v>0</v>
      </c>
      <c r="C2" s="21"/>
      <c r="D2" s="21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>
      <c r="A3" s="21"/>
      <c r="B3" s="24" t="s">
        <v>306</v>
      </c>
      <c r="C3" s="25"/>
      <c r="D3" s="21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 spans="1:27" ht="42" customHeight="1">
      <c r="A4" s="21"/>
      <c r="B4" s="26" t="s">
        <v>305</v>
      </c>
      <c r="C4" s="35" t="s">
        <v>335</v>
      </c>
      <c r="D4" s="35"/>
      <c r="E4" s="35"/>
      <c r="F4" s="35"/>
      <c r="G4" s="35"/>
      <c r="H4" s="35"/>
      <c r="I4" s="35"/>
      <c r="J4" s="35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27">
      <c r="A5" s="21"/>
      <c r="B5" s="27" t="s">
        <v>260</v>
      </c>
      <c r="C5" s="28">
        <f>SUM(E14:E18)</f>
        <v>88</v>
      </c>
      <c r="D5" s="29"/>
      <c r="E5" s="22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>
      <c r="A6" s="21"/>
      <c r="B6" s="27" t="s">
        <v>261</v>
      </c>
      <c r="C6" s="28">
        <f>SUM(F14:F18)</f>
        <v>0</v>
      </c>
      <c r="D6" s="29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27">
      <c r="A7" s="21"/>
      <c r="B7" s="27" t="s">
        <v>262</v>
      </c>
      <c r="C7" s="28">
        <f>SUM(G14:G18)</f>
        <v>0</v>
      </c>
      <c r="D7" s="29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27">
      <c r="A8" s="21"/>
      <c r="B8" s="27" t="s">
        <v>263</v>
      </c>
      <c r="C8" s="28">
        <f>SUM(H14:H18)</f>
        <v>12</v>
      </c>
      <c r="D8" s="29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>
      <c r="A9" s="21"/>
      <c r="B9" s="27" t="s">
        <v>264</v>
      </c>
      <c r="C9" s="28">
        <f>SUM(I14:I18)</f>
        <v>20</v>
      </c>
      <c r="D9" s="29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>
      <c r="A10" s="21"/>
      <c r="B10" s="21" t="s">
        <v>265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>
      <c r="A11" s="21"/>
      <c r="B11" s="21" t="s">
        <v>266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>
      <c r="A12" s="21"/>
      <c r="B12" s="30" t="s">
        <v>267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>
      <c r="A13" s="21"/>
      <c r="B13" s="21"/>
      <c r="C13" s="21"/>
      <c r="D13" s="21"/>
      <c r="E13" s="31" t="s">
        <v>268</v>
      </c>
      <c r="F13" s="31" t="s">
        <v>269</v>
      </c>
      <c r="G13" s="31" t="s">
        <v>270</v>
      </c>
      <c r="H13" s="31" t="s">
        <v>271</v>
      </c>
      <c r="I13" s="31" t="s">
        <v>7</v>
      </c>
      <c r="J13" s="31" t="s">
        <v>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21"/>
      <c r="B14" s="30" t="s">
        <v>9</v>
      </c>
      <c r="C14" s="21"/>
      <c r="D14" s="21"/>
      <c r="E14" s="22">
        <f>COUNTIFS($D$21:$D$140,"БКУХ",$E$21:$E$140,"За")</f>
        <v>37</v>
      </c>
      <c r="F14" s="22">
        <f>COUNTIFS($D$21:$D$140,"БКУХ",$E$21:$E$140,"Проти")</f>
        <v>0</v>
      </c>
      <c r="G14" s="22">
        <f>COUNTIFS($D$21:$D$140,"БКУХ",$E$21:$E$140,"Утр")</f>
        <v>0</v>
      </c>
      <c r="H14" s="22">
        <f>COUNTIFS($D$21:$D$140,"БКУХ",$E$21:$E$140,"Не гол")</f>
        <v>2</v>
      </c>
      <c r="I14" s="22">
        <f>COUNTIFS($D$21:$D$140,"БКУХ",$E$21:$E$140,"Відсут")</f>
        <v>7</v>
      </c>
      <c r="J14" s="22">
        <f>COUNTIF(D21:D140,"БКУХ")</f>
        <v>46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>
      <c r="A15" s="21"/>
      <c r="B15" s="30" t="s">
        <v>10</v>
      </c>
      <c r="C15" s="21"/>
      <c r="D15" s="21"/>
      <c r="E15" s="22">
        <f>COUNTIFS($D$21:$D$140,"СН",$E$21:$E$140,"За")</f>
        <v>14</v>
      </c>
      <c r="F15" s="22">
        <f>COUNTIFS($D$21:$D$140,"СН",$E$21:$E$140,"Проти")</f>
        <v>0</v>
      </c>
      <c r="G15" s="22">
        <f>COUNTIFS($D$21:$D$140,"СН",$E$21:$E$140,"Утр")</f>
        <v>0</v>
      </c>
      <c r="H15" s="22">
        <f>COUNTIFS($D$21:$D$140,"СН",$E$21:$E$140,"Не гол")</f>
        <v>2</v>
      </c>
      <c r="I15" s="22">
        <f>COUNTIFS($D$21:$D$140,"СН",$E$21:$E$140,"Відсут")</f>
        <v>0</v>
      </c>
      <c r="J15" s="22">
        <f>COUNTIF(D21:D140,"СН")</f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>
      <c r="A16" s="21"/>
      <c r="B16" s="30" t="s">
        <v>11</v>
      </c>
      <c r="C16" s="21"/>
      <c r="D16" s="21"/>
      <c r="E16" s="22">
        <f>COUNTIFS($D$21:$D$140,"БСР",$E$21:$E$140,"За")</f>
        <v>14</v>
      </c>
      <c r="F16" s="22">
        <f>COUNTIFS($D$21:$D$140,"БСР",$E$21:$E$140,"Проти")</f>
        <v>0</v>
      </c>
      <c r="G16" s="22">
        <f>COUNTIFS($D$21:$D$140,"БСР",$E$21:$E$140,"Утр")</f>
        <v>0</v>
      </c>
      <c r="H16" s="22">
        <f>COUNTIFS($D$21:$D$140,"БСР",$E$21:$E$140,"Не гол")</f>
        <v>1</v>
      </c>
      <c r="I16" s="22">
        <f>COUNTIFS($D$21:$D$140,"БСР",$E$21:$E$140,"Відсут")</f>
        <v>2</v>
      </c>
      <c r="J16" s="22">
        <f>COUNTIF(D21:D140,"БСР")</f>
        <v>17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>
      <c r="A17" s="21"/>
      <c r="B17" s="30" t="s">
        <v>12</v>
      </c>
      <c r="C17" s="21"/>
      <c r="D17" s="21"/>
      <c r="E17" s="22">
        <f>COUNTIFS($D$21:$D$140,"ЄС",$E$21:$E$140,"За")</f>
        <v>6</v>
      </c>
      <c r="F17" s="22">
        <f>COUNTIFS($D$21:$D$140,"ЄС",$E$21:$E$140,"Проти")</f>
        <v>0</v>
      </c>
      <c r="G17" s="22">
        <f>COUNTIFS($D$21:$D$140,"ЄС",$E$21:$E$140,"Утр")</f>
        <v>0</v>
      </c>
      <c r="H17" s="22">
        <f>COUNTIFS($D$21:$D$140,"ЄС",$E$21:$E$140,"Не гол")</f>
        <v>2</v>
      </c>
      <c r="I17" s="22">
        <f>COUNTIFS($D$21:$D$140,"ЄС",$E$21:$E$140,"Відсут")</f>
        <v>2</v>
      </c>
      <c r="J17" s="22">
        <f>COUNTIF(D21:D140,"ЄС")</f>
        <v>10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5.75" customHeight="1">
      <c r="A18" s="21"/>
      <c r="B18" s="30" t="s">
        <v>13</v>
      </c>
      <c r="C18" s="21"/>
      <c r="D18" s="21"/>
      <c r="E18" s="22">
        <f>COUNTIFS($D$21:$D$140,"Позафракційний",$E$21:$E$140,"За")</f>
        <v>17</v>
      </c>
      <c r="F18" s="22">
        <f>COUNTIFS($D$21:$D$140,"Позафракційний",$E$21:$E$140,"Проти")</f>
        <v>0</v>
      </c>
      <c r="G18" s="22">
        <f>COUNTIFS($D$21:$D$140,"Позафракційний",$E$21:$E$140,"Утр")</f>
        <v>0</v>
      </c>
      <c r="H18" s="22">
        <f>COUNTIFS($D$21:$D$140,"Позафракційний",$E$21:$E$140,"Не гол")</f>
        <v>5</v>
      </c>
      <c r="I18" s="22">
        <f>COUNTIFS($D$21:$D$140,"Позафракційний",$E$21:$E$140,"Відсут")</f>
        <v>9</v>
      </c>
      <c r="J18" s="22">
        <f>COUNTIF(D21:D140,"Позафракційний")</f>
        <v>31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5.75" customHeight="1">
      <c r="A19" s="21"/>
      <c r="B19" s="21"/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5.75" customHeight="1">
      <c r="A20" s="21"/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5.75" customHeight="1">
      <c r="A21" s="21" t="s">
        <v>14</v>
      </c>
      <c r="B21" s="21" t="s">
        <v>15</v>
      </c>
      <c r="C21" s="21" t="s">
        <v>16</v>
      </c>
      <c r="D21" s="21" t="s">
        <v>16</v>
      </c>
      <c r="E21" s="22" t="s">
        <v>291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5.75" customHeight="1">
      <c r="A22" s="21" t="s">
        <v>17</v>
      </c>
      <c r="B22" s="21" t="s">
        <v>18</v>
      </c>
      <c r="C22" s="21" t="s">
        <v>11</v>
      </c>
      <c r="D22" s="21" t="s">
        <v>19</v>
      </c>
      <c r="E22" s="22" t="s">
        <v>274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5.75" customHeight="1">
      <c r="A23" s="21" t="s">
        <v>20</v>
      </c>
      <c r="B23" s="21" t="s">
        <v>21</v>
      </c>
      <c r="C23" s="21" t="s">
        <v>16</v>
      </c>
      <c r="D23" s="21" t="s">
        <v>16</v>
      </c>
      <c r="E23" s="22" t="s">
        <v>291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customHeight="1">
      <c r="A24" s="21" t="s">
        <v>22</v>
      </c>
      <c r="B24" s="21" t="s">
        <v>23</v>
      </c>
      <c r="C24" s="21" t="s">
        <v>9</v>
      </c>
      <c r="D24" s="21" t="s">
        <v>24</v>
      </c>
      <c r="E24" s="22" t="s">
        <v>291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5.75" customHeight="1">
      <c r="A25" s="21" t="s">
        <v>25</v>
      </c>
      <c r="B25" s="21" t="s">
        <v>26</v>
      </c>
      <c r="C25" s="21" t="s">
        <v>16</v>
      </c>
      <c r="D25" s="21" t="s">
        <v>16</v>
      </c>
      <c r="E25" s="22" t="s">
        <v>276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5.75" customHeight="1">
      <c r="A26" s="21" t="s">
        <v>27</v>
      </c>
      <c r="B26" s="21" t="s">
        <v>28</v>
      </c>
      <c r="C26" s="21" t="s">
        <v>9</v>
      </c>
      <c r="D26" s="21" t="s">
        <v>24</v>
      </c>
      <c r="E26" s="22" t="s">
        <v>291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5.75" customHeight="1">
      <c r="A27" s="21" t="s">
        <v>29</v>
      </c>
      <c r="B27" s="21" t="s">
        <v>30</v>
      </c>
      <c r="C27" s="21" t="s">
        <v>16</v>
      </c>
      <c r="D27" s="21" t="s">
        <v>16</v>
      </c>
      <c r="E27" s="22" t="s">
        <v>291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5.75" customHeight="1">
      <c r="A28" s="21" t="s">
        <v>31</v>
      </c>
      <c r="B28" s="21" t="s">
        <v>32</v>
      </c>
      <c r="C28" s="21" t="s">
        <v>9</v>
      </c>
      <c r="D28" s="21" t="s">
        <v>24</v>
      </c>
      <c r="E28" s="22" t="s">
        <v>291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5.75" customHeight="1">
      <c r="A29" s="21" t="s">
        <v>33</v>
      </c>
      <c r="B29" s="21" t="s">
        <v>34</v>
      </c>
      <c r="C29" s="21" t="s">
        <v>9</v>
      </c>
      <c r="D29" s="21" t="s">
        <v>24</v>
      </c>
      <c r="E29" s="22" t="s">
        <v>291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customHeight="1">
      <c r="A30" s="21" t="s">
        <v>35</v>
      </c>
      <c r="B30" s="21" t="s">
        <v>36</v>
      </c>
      <c r="C30" s="21" t="s">
        <v>16</v>
      </c>
      <c r="D30" s="21" t="s">
        <v>16</v>
      </c>
      <c r="E30" s="22" t="s">
        <v>274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5.75" customHeight="1">
      <c r="A31" s="21" t="s">
        <v>37</v>
      </c>
      <c r="B31" s="21" t="s">
        <v>38</v>
      </c>
      <c r="C31" s="21" t="s">
        <v>16</v>
      </c>
      <c r="D31" s="21" t="s">
        <v>16</v>
      </c>
      <c r="E31" s="22" t="s">
        <v>274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5.75" customHeight="1">
      <c r="A32" s="21" t="s">
        <v>39</v>
      </c>
      <c r="B32" s="21" t="s">
        <v>40</v>
      </c>
      <c r="C32" s="21" t="s">
        <v>16</v>
      </c>
      <c r="D32" s="21" t="s">
        <v>16</v>
      </c>
      <c r="E32" s="22" t="s">
        <v>274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5.75" customHeight="1">
      <c r="A33" s="21" t="s">
        <v>41</v>
      </c>
      <c r="B33" s="21" t="s">
        <v>42</v>
      </c>
      <c r="C33" s="21" t="s">
        <v>9</v>
      </c>
      <c r="D33" s="21" t="s">
        <v>24</v>
      </c>
      <c r="E33" s="22" t="s">
        <v>291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5.75" customHeight="1">
      <c r="A34" s="21" t="s">
        <v>43</v>
      </c>
      <c r="B34" s="21" t="s">
        <v>44</v>
      </c>
      <c r="C34" s="21" t="s">
        <v>9</v>
      </c>
      <c r="D34" s="21" t="s">
        <v>24</v>
      </c>
      <c r="E34" s="22" t="s">
        <v>291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5.75" customHeight="1">
      <c r="A35" s="21" t="s">
        <v>45</v>
      </c>
      <c r="B35" s="21" t="s">
        <v>46</v>
      </c>
      <c r="C35" s="21" t="s">
        <v>9</v>
      </c>
      <c r="D35" s="21" t="s">
        <v>24</v>
      </c>
      <c r="E35" s="22" t="s">
        <v>291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5.75" customHeight="1">
      <c r="A36" s="21" t="s">
        <v>47</v>
      </c>
      <c r="B36" s="21" t="s">
        <v>48</v>
      </c>
      <c r="C36" s="21" t="s">
        <v>9</v>
      </c>
      <c r="D36" s="21" t="s">
        <v>24</v>
      </c>
      <c r="E36" s="22" t="s">
        <v>291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5.75" customHeight="1">
      <c r="A37" s="21" t="s">
        <v>49</v>
      </c>
      <c r="B37" s="21" t="s">
        <v>50</v>
      </c>
      <c r="C37" s="21" t="s">
        <v>10</v>
      </c>
      <c r="D37" s="21" t="s">
        <v>51</v>
      </c>
      <c r="E37" s="22" t="s">
        <v>291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5.75" customHeight="1">
      <c r="A38" s="21" t="s">
        <v>52</v>
      </c>
      <c r="B38" s="21" t="s">
        <v>53</v>
      </c>
      <c r="C38" s="21" t="s">
        <v>16</v>
      </c>
      <c r="D38" s="21" t="s">
        <v>16</v>
      </c>
      <c r="E38" s="22" t="s">
        <v>291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5.75" customHeight="1">
      <c r="A39" s="21" t="s">
        <v>54</v>
      </c>
      <c r="B39" s="21" t="s">
        <v>55</v>
      </c>
      <c r="C39" s="21" t="s">
        <v>16</v>
      </c>
      <c r="D39" s="21" t="s">
        <v>16</v>
      </c>
      <c r="E39" s="22" t="s">
        <v>291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5.75" customHeight="1">
      <c r="A40" s="21" t="s">
        <v>56</v>
      </c>
      <c r="B40" s="21" t="s">
        <v>57</v>
      </c>
      <c r="C40" s="21" t="s">
        <v>9</v>
      </c>
      <c r="D40" s="21" t="s">
        <v>24</v>
      </c>
      <c r="E40" s="22" t="s">
        <v>291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>
      <c r="A41" s="21" t="s">
        <v>58</v>
      </c>
      <c r="B41" s="21" t="s">
        <v>59</v>
      </c>
      <c r="C41" s="21" t="s">
        <v>9</v>
      </c>
      <c r="D41" s="21" t="s">
        <v>24</v>
      </c>
      <c r="E41" s="22" t="s">
        <v>291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customHeight="1">
      <c r="A42" s="21" t="s">
        <v>60</v>
      </c>
      <c r="B42" s="21" t="s">
        <v>61</v>
      </c>
      <c r="C42" s="21" t="s">
        <v>9</v>
      </c>
      <c r="D42" s="21" t="s">
        <v>24</v>
      </c>
      <c r="E42" s="22" t="s">
        <v>291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customHeight="1">
      <c r="A43" s="21" t="s">
        <v>62</v>
      </c>
      <c r="B43" s="21" t="s">
        <v>63</v>
      </c>
      <c r="C43" s="21" t="s">
        <v>9</v>
      </c>
      <c r="D43" s="21" t="s">
        <v>24</v>
      </c>
      <c r="E43" s="22" t="s">
        <v>291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5.75" customHeight="1">
      <c r="A44" s="21" t="s">
        <v>64</v>
      </c>
      <c r="B44" s="21" t="s">
        <v>65</v>
      </c>
      <c r="C44" s="21" t="s">
        <v>10</v>
      </c>
      <c r="D44" s="21" t="s">
        <v>51</v>
      </c>
      <c r="E44" s="22" t="s">
        <v>291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5.75" customHeight="1">
      <c r="A45" s="21" t="s">
        <v>66</v>
      </c>
      <c r="B45" s="21" t="s">
        <v>67</v>
      </c>
      <c r="C45" s="21" t="s">
        <v>10</v>
      </c>
      <c r="D45" s="21" t="s">
        <v>51</v>
      </c>
      <c r="E45" s="22" t="s">
        <v>291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customHeight="1">
      <c r="A46" s="21" t="s">
        <v>68</v>
      </c>
      <c r="B46" s="21" t="s">
        <v>69</v>
      </c>
      <c r="C46" s="21" t="s">
        <v>9</v>
      </c>
      <c r="D46" s="21" t="s">
        <v>24</v>
      </c>
      <c r="E46" s="22" t="s">
        <v>274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5.75" customHeight="1">
      <c r="A47" s="21" t="s">
        <v>70</v>
      </c>
      <c r="B47" s="21" t="s">
        <v>71</v>
      </c>
      <c r="C47" s="21" t="s">
        <v>9</v>
      </c>
      <c r="D47" s="21" t="s">
        <v>24</v>
      </c>
      <c r="E47" s="22" t="s">
        <v>291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75" customHeight="1">
      <c r="A48" s="21" t="s">
        <v>72</v>
      </c>
      <c r="B48" s="21" t="s">
        <v>73</v>
      </c>
      <c r="C48" s="21" t="s">
        <v>10</v>
      </c>
      <c r="D48" s="21" t="s">
        <v>51</v>
      </c>
      <c r="E48" s="22" t="s">
        <v>276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5.75" customHeight="1">
      <c r="A49" s="21" t="s">
        <v>74</v>
      </c>
      <c r="B49" s="21" t="s">
        <v>75</v>
      </c>
      <c r="C49" s="21" t="s">
        <v>16</v>
      </c>
      <c r="D49" s="21" t="s">
        <v>16</v>
      </c>
      <c r="E49" s="22" t="s">
        <v>276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5.75" customHeight="1">
      <c r="A50" s="21" t="s">
        <v>76</v>
      </c>
      <c r="B50" s="21" t="s">
        <v>77</v>
      </c>
      <c r="C50" s="21" t="s">
        <v>16</v>
      </c>
      <c r="D50" s="21" t="s">
        <v>16</v>
      </c>
      <c r="E50" s="22" t="s">
        <v>274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5.75" customHeight="1">
      <c r="A51" s="21" t="s">
        <v>78</v>
      </c>
      <c r="B51" s="21" t="s">
        <v>79</v>
      </c>
      <c r="C51" s="21" t="s">
        <v>16</v>
      </c>
      <c r="D51" s="21" t="s">
        <v>16</v>
      </c>
      <c r="E51" s="22" t="s">
        <v>291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5.75" customHeight="1">
      <c r="A52" s="21" t="s">
        <v>80</v>
      </c>
      <c r="B52" s="21" t="s">
        <v>81</v>
      </c>
      <c r="C52" s="21" t="s">
        <v>10</v>
      </c>
      <c r="D52" s="21" t="s">
        <v>51</v>
      </c>
      <c r="E52" s="22" t="s">
        <v>291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5.75" customHeight="1">
      <c r="A53" s="21" t="s">
        <v>82</v>
      </c>
      <c r="B53" s="21" t="s">
        <v>83</v>
      </c>
      <c r="C53" s="21" t="s">
        <v>12</v>
      </c>
      <c r="D53" s="21" t="s">
        <v>84</v>
      </c>
      <c r="E53" s="22" t="s">
        <v>291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5.75" customHeight="1">
      <c r="A54" s="21" t="s">
        <v>85</v>
      </c>
      <c r="B54" s="21" t="s">
        <v>86</v>
      </c>
      <c r="C54" s="21" t="s">
        <v>9</v>
      </c>
      <c r="D54" s="21" t="s">
        <v>24</v>
      </c>
      <c r="E54" s="22" t="s">
        <v>291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5.75" customHeight="1">
      <c r="A55" s="21" t="s">
        <v>87</v>
      </c>
      <c r="B55" s="21" t="s">
        <v>88</v>
      </c>
      <c r="C55" s="21" t="s">
        <v>10</v>
      </c>
      <c r="D55" s="21" t="s">
        <v>51</v>
      </c>
      <c r="E55" s="22" t="s">
        <v>291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5.75" customHeight="1">
      <c r="A56" s="21" t="s">
        <v>89</v>
      </c>
      <c r="B56" s="21" t="s">
        <v>90</v>
      </c>
      <c r="C56" s="21" t="s">
        <v>16</v>
      </c>
      <c r="D56" s="21" t="s">
        <v>16</v>
      </c>
      <c r="E56" s="22" t="s">
        <v>274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5.75" customHeight="1">
      <c r="A57" s="21" t="s">
        <v>91</v>
      </c>
      <c r="B57" s="21" t="s">
        <v>92</v>
      </c>
      <c r="C57" s="21" t="s">
        <v>9</v>
      </c>
      <c r="D57" s="21" t="s">
        <v>24</v>
      </c>
      <c r="E57" s="22" t="s">
        <v>291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5.75" customHeight="1">
      <c r="A58" s="21" t="s">
        <v>93</v>
      </c>
      <c r="B58" s="21" t="s">
        <v>94</v>
      </c>
      <c r="C58" s="21" t="s">
        <v>11</v>
      </c>
      <c r="D58" s="21" t="s">
        <v>19</v>
      </c>
      <c r="E58" s="22" t="s">
        <v>291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5.75" customHeight="1">
      <c r="A59" s="21" t="s">
        <v>95</v>
      </c>
      <c r="B59" s="21" t="s">
        <v>96</v>
      </c>
      <c r="C59" s="21" t="s">
        <v>10</v>
      </c>
      <c r="D59" s="21" t="s">
        <v>51</v>
      </c>
      <c r="E59" s="22" t="s">
        <v>291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.75" customHeight="1">
      <c r="A60" s="21" t="s">
        <v>97</v>
      </c>
      <c r="B60" s="21" t="s">
        <v>98</v>
      </c>
      <c r="C60" s="21" t="s">
        <v>10</v>
      </c>
      <c r="D60" s="21" t="s">
        <v>51</v>
      </c>
      <c r="E60" s="22" t="s">
        <v>291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5.75" customHeight="1">
      <c r="A61" s="21" t="s">
        <v>99</v>
      </c>
      <c r="B61" s="21" t="s">
        <v>100</v>
      </c>
      <c r="C61" s="21" t="s">
        <v>9</v>
      </c>
      <c r="D61" s="21" t="s">
        <v>24</v>
      </c>
      <c r="E61" s="22" t="s">
        <v>276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5.75" customHeight="1">
      <c r="A62" s="21" t="s">
        <v>101</v>
      </c>
      <c r="B62" s="21" t="s">
        <v>102</v>
      </c>
      <c r="C62" s="21" t="s">
        <v>9</v>
      </c>
      <c r="D62" s="21" t="s">
        <v>24</v>
      </c>
      <c r="E62" s="22" t="s">
        <v>291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.75" customHeight="1">
      <c r="A63" s="21" t="s">
        <v>103</v>
      </c>
      <c r="B63" s="21" t="s">
        <v>104</v>
      </c>
      <c r="C63" s="21" t="s">
        <v>9</v>
      </c>
      <c r="D63" s="21" t="s">
        <v>24</v>
      </c>
      <c r="E63" s="22" t="s">
        <v>291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5.75" customHeight="1">
      <c r="A64" s="21" t="s">
        <v>105</v>
      </c>
      <c r="B64" s="21" t="s">
        <v>106</v>
      </c>
      <c r="C64" s="21" t="s">
        <v>10</v>
      </c>
      <c r="D64" s="21" t="s">
        <v>51</v>
      </c>
      <c r="E64" s="22" t="s">
        <v>291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5.75" customHeight="1">
      <c r="A65" s="21" t="s">
        <v>107</v>
      </c>
      <c r="B65" s="21" t="s">
        <v>108</v>
      </c>
      <c r="C65" s="21" t="s">
        <v>12</v>
      </c>
      <c r="D65" s="21" t="s">
        <v>84</v>
      </c>
      <c r="E65" s="22" t="s">
        <v>274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5.75" customHeight="1">
      <c r="A66" s="21" t="s">
        <v>109</v>
      </c>
      <c r="B66" s="21" t="s">
        <v>110</v>
      </c>
      <c r="C66" s="21" t="s">
        <v>9</v>
      </c>
      <c r="D66" s="21" t="s">
        <v>24</v>
      </c>
      <c r="E66" s="22" t="s">
        <v>276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5.75" customHeight="1">
      <c r="A67" s="21" t="s">
        <v>111</v>
      </c>
      <c r="B67" s="21" t="s">
        <v>112</v>
      </c>
      <c r="C67" s="21" t="s">
        <v>16</v>
      </c>
      <c r="D67" s="21" t="s">
        <v>16</v>
      </c>
      <c r="E67" s="22" t="s">
        <v>291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5.75" customHeight="1">
      <c r="A68" s="21" t="s">
        <v>113</v>
      </c>
      <c r="B68" s="21" t="s">
        <v>114</v>
      </c>
      <c r="C68" s="21" t="s">
        <v>9</v>
      </c>
      <c r="D68" s="21" t="s">
        <v>24</v>
      </c>
      <c r="E68" s="22" t="s">
        <v>291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5.75" customHeight="1">
      <c r="A69" s="21" t="s">
        <v>115</v>
      </c>
      <c r="B69" s="21" t="s">
        <v>116</v>
      </c>
      <c r="C69" s="21" t="s">
        <v>10</v>
      </c>
      <c r="D69" s="21" t="s">
        <v>51</v>
      </c>
      <c r="E69" s="22" t="s">
        <v>291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5.75" customHeight="1">
      <c r="A70" s="21" t="s">
        <v>117</v>
      </c>
      <c r="B70" s="21" t="s">
        <v>272</v>
      </c>
      <c r="C70" s="21" t="s">
        <v>9</v>
      </c>
      <c r="D70" s="21" t="s">
        <v>24</v>
      </c>
      <c r="E70" s="22" t="s">
        <v>291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5.75" customHeight="1">
      <c r="A71" s="21" t="s">
        <v>119</v>
      </c>
      <c r="B71" s="21" t="s">
        <v>120</v>
      </c>
      <c r="C71" s="21" t="s">
        <v>9</v>
      </c>
      <c r="D71" s="21" t="s">
        <v>24</v>
      </c>
      <c r="E71" s="22" t="s">
        <v>291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5.75" customHeight="1">
      <c r="A72" s="21" t="s">
        <v>121</v>
      </c>
      <c r="B72" s="21" t="s">
        <v>122</v>
      </c>
      <c r="C72" s="21" t="s">
        <v>12</v>
      </c>
      <c r="D72" s="21" t="s">
        <v>84</v>
      </c>
      <c r="E72" s="22" t="s">
        <v>291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5.75" customHeight="1">
      <c r="A73" s="21" t="s">
        <v>123</v>
      </c>
      <c r="B73" s="21" t="s">
        <v>124</v>
      </c>
      <c r="C73" s="21" t="s">
        <v>9</v>
      </c>
      <c r="D73" s="21" t="s">
        <v>24</v>
      </c>
      <c r="E73" s="22" t="s">
        <v>291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5.75" customHeight="1">
      <c r="A74" s="21" t="s">
        <v>125</v>
      </c>
      <c r="B74" s="21" t="s">
        <v>126</v>
      </c>
      <c r="C74" s="21" t="s">
        <v>12</v>
      </c>
      <c r="D74" s="21" t="s">
        <v>84</v>
      </c>
      <c r="E74" s="22" t="s">
        <v>291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5.75" customHeight="1">
      <c r="A75" s="21" t="s">
        <v>127</v>
      </c>
      <c r="B75" s="21" t="s">
        <v>128</v>
      </c>
      <c r="C75" s="21" t="s">
        <v>11</v>
      </c>
      <c r="D75" s="21" t="s">
        <v>19</v>
      </c>
      <c r="E75" s="22" t="s">
        <v>291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5.75" customHeight="1">
      <c r="A76" s="21" t="s">
        <v>129</v>
      </c>
      <c r="B76" s="21" t="s">
        <v>130</v>
      </c>
      <c r="C76" s="21" t="s">
        <v>9</v>
      </c>
      <c r="D76" s="21" t="s">
        <v>24</v>
      </c>
      <c r="E76" s="22" t="s">
        <v>291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5.75" customHeight="1">
      <c r="A77" s="21" t="s">
        <v>131</v>
      </c>
      <c r="B77" s="21" t="s">
        <v>132</v>
      </c>
      <c r="C77" s="21" t="s">
        <v>16</v>
      </c>
      <c r="D77" s="21" t="s">
        <v>16</v>
      </c>
      <c r="E77" s="22" t="s">
        <v>274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5.75" customHeight="1">
      <c r="A78" s="21" t="s">
        <v>133</v>
      </c>
      <c r="B78" s="21" t="s">
        <v>134</v>
      </c>
      <c r="C78" s="21" t="s">
        <v>12</v>
      </c>
      <c r="D78" s="21" t="s">
        <v>84</v>
      </c>
      <c r="E78" s="22" t="s">
        <v>276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5.75" customHeight="1">
      <c r="A79" s="21" t="s">
        <v>135</v>
      </c>
      <c r="B79" s="21" t="s">
        <v>136</v>
      </c>
      <c r="C79" s="21" t="s">
        <v>11</v>
      </c>
      <c r="D79" s="21" t="s">
        <v>19</v>
      </c>
      <c r="E79" s="22" t="s">
        <v>291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5.75" customHeight="1">
      <c r="A80" s="21" t="s">
        <v>137</v>
      </c>
      <c r="B80" s="21" t="s">
        <v>138</v>
      </c>
      <c r="C80" s="21" t="s">
        <v>16</v>
      </c>
      <c r="D80" s="21" t="s">
        <v>16</v>
      </c>
      <c r="E80" s="22" t="s">
        <v>291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5.75" customHeight="1">
      <c r="A81" s="21" t="s">
        <v>139</v>
      </c>
      <c r="B81" s="21" t="s">
        <v>140</v>
      </c>
      <c r="C81" s="21" t="s">
        <v>11</v>
      </c>
      <c r="D81" s="21" t="s">
        <v>19</v>
      </c>
      <c r="E81" s="22" t="s">
        <v>276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5.75" customHeight="1">
      <c r="A82" s="21" t="s">
        <v>141</v>
      </c>
      <c r="B82" s="21" t="s">
        <v>142</v>
      </c>
      <c r="C82" s="21" t="s">
        <v>9</v>
      </c>
      <c r="D82" s="21" t="s">
        <v>24</v>
      </c>
      <c r="E82" s="22" t="s">
        <v>291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5.75" customHeight="1">
      <c r="A83" s="21" t="s">
        <v>143</v>
      </c>
      <c r="B83" s="21" t="s">
        <v>144</v>
      </c>
      <c r="C83" s="21" t="s">
        <v>16</v>
      </c>
      <c r="D83" s="21" t="s">
        <v>16</v>
      </c>
      <c r="E83" s="22" t="s">
        <v>291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5.75" customHeight="1">
      <c r="A84" s="21" t="s">
        <v>145</v>
      </c>
      <c r="B84" s="21" t="s">
        <v>146</v>
      </c>
      <c r="C84" s="21" t="s">
        <v>16</v>
      </c>
      <c r="D84" s="21" t="s">
        <v>16</v>
      </c>
      <c r="E84" s="22" t="s">
        <v>291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5.75" customHeight="1">
      <c r="A85" s="21" t="s">
        <v>147</v>
      </c>
      <c r="B85" s="21" t="s">
        <v>148</v>
      </c>
      <c r="C85" s="21" t="s">
        <v>9</v>
      </c>
      <c r="D85" s="21" t="s">
        <v>24</v>
      </c>
      <c r="E85" s="22" t="s">
        <v>291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5.75" customHeight="1">
      <c r="A86" s="21" t="s">
        <v>149</v>
      </c>
      <c r="B86" s="21" t="s">
        <v>150</v>
      </c>
      <c r="C86" s="21" t="s">
        <v>9</v>
      </c>
      <c r="D86" s="21" t="s">
        <v>24</v>
      </c>
      <c r="E86" s="22" t="s">
        <v>291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5.75" customHeight="1">
      <c r="A87" s="21" t="s">
        <v>151</v>
      </c>
      <c r="B87" s="21" t="s">
        <v>152</v>
      </c>
      <c r="C87" s="21" t="s">
        <v>16</v>
      </c>
      <c r="D87" s="21" t="s">
        <v>16</v>
      </c>
      <c r="E87" s="22" t="s">
        <v>291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5.75" customHeight="1">
      <c r="A88" s="21" t="s">
        <v>153</v>
      </c>
      <c r="B88" s="21" t="s">
        <v>154</v>
      </c>
      <c r="C88" s="21" t="s">
        <v>9</v>
      </c>
      <c r="D88" s="21" t="s">
        <v>24</v>
      </c>
      <c r="E88" s="22" t="s">
        <v>291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5.75" customHeight="1">
      <c r="A89" s="21" t="s">
        <v>155</v>
      </c>
      <c r="B89" s="21" t="s">
        <v>156</v>
      </c>
      <c r="C89" s="21" t="s">
        <v>16</v>
      </c>
      <c r="D89" s="21" t="s">
        <v>16</v>
      </c>
      <c r="E89" s="22" t="s">
        <v>291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5.75" customHeight="1">
      <c r="A90" s="21" t="s">
        <v>157</v>
      </c>
      <c r="B90" s="21" t="s">
        <v>158</v>
      </c>
      <c r="C90" s="21" t="s">
        <v>10</v>
      </c>
      <c r="D90" s="21" t="s">
        <v>51</v>
      </c>
      <c r="E90" s="22" t="s">
        <v>291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5.75" customHeight="1">
      <c r="A91" s="21" t="s">
        <v>159</v>
      </c>
      <c r="B91" s="21" t="s">
        <v>160</v>
      </c>
      <c r="C91" s="21" t="s">
        <v>9</v>
      </c>
      <c r="D91" s="21" t="s">
        <v>24</v>
      </c>
      <c r="E91" s="22" t="s">
        <v>291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5.75" customHeight="1">
      <c r="A92" s="21" t="s">
        <v>161</v>
      </c>
      <c r="B92" s="21" t="s">
        <v>162</v>
      </c>
      <c r="C92" s="21" t="s">
        <v>11</v>
      </c>
      <c r="D92" s="21" t="s">
        <v>19</v>
      </c>
      <c r="E92" s="22" t="s">
        <v>291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5.75" customHeight="1">
      <c r="A93" s="21" t="s">
        <v>163</v>
      </c>
      <c r="B93" s="21" t="s">
        <v>164</v>
      </c>
      <c r="C93" s="21" t="s">
        <v>9</v>
      </c>
      <c r="D93" s="21" t="s">
        <v>24</v>
      </c>
      <c r="E93" s="22" t="s">
        <v>291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5.75" customHeight="1">
      <c r="A94" s="21" t="s">
        <v>165</v>
      </c>
      <c r="B94" s="21" t="s">
        <v>166</v>
      </c>
      <c r="C94" s="21" t="s">
        <v>9</v>
      </c>
      <c r="D94" s="21" t="s">
        <v>24</v>
      </c>
      <c r="E94" s="22" t="s">
        <v>291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5.75" customHeight="1">
      <c r="A95" s="21" t="s">
        <v>167</v>
      </c>
      <c r="B95" s="21" t="s">
        <v>168</v>
      </c>
      <c r="C95" s="21" t="s">
        <v>11</v>
      </c>
      <c r="D95" s="21" t="s">
        <v>19</v>
      </c>
      <c r="E95" s="22" t="s">
        <v>291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5.75" customHeight="1">
      <c r="A96" s="21" t="s">
        <v>169</v>
      </c>
      <c r="B96" s="21" t="s">
        <v>170</v>
      </c>
      <c r="C96" s="21" t="s">
        <v>11</v>
      </c>
      <c r="D96" s="21" t="s">
        <v>19</v>
      </c>
      <c r="E96" s="22" t="s">
        <v>291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5.75" customHeight="1">
      <c r="A97" s="21" t="s">
        <v>171</v>
      </c>
      <c r="B97" s="21" t="s">
        <v>172</v>
      </c>
      <c r="C97" s="21" t="s">
        <v>11</v>
      </c>
      <c r="D97" s="21" t="s">
        <v>19</v>
      </c>
      <c r="E97" s="22" t="s">
        <v>291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5.75" customHeight="1">
      <c r="A98" s="21" t="s">
        <v>173</v>
      </c>
      <c r="B98" s="21" t="s">
        <v>174</v>
      </c>
      <c r="C98" s="21" t="s">
        <v>12</v>
      </c>
      <c r="D98" s="21" t="s">
        <v>84</v>
      </c>
      <c r="E98" s="22" t="s">
        <v>291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5.75" customHeight="1">
      <c r="A99" s="21" t="s">
        <v>175</v>
      </c>
      <c r="B99" s="21" t="s">
        <v>176</v>
      </c>
      <c r="C99" s="21" t="s">
        <v>10</v>
      </c>
      <c r="D99" s="21" t="s">
        <v>51</v>
      </c>
      <c r="E99" s="22" t="s">
        <v>291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5.75" customHeight="1">
      <c r="A100" s="21" t="s">
        <v>177</v>
      </c>
      <c r="B100" s="21" t="s">
        <v>178</v>
      </c>
      <c r="C100" s="21" t="s">
        <v>16</v>
      </c>
      <c r="D100" s="21" t="s">
        <v>16</v>
      </c>
      <c r="E100" s="22" t="s">
        <v>276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5.75" customHeight="1">
      <c r="A101" s="21" t="s">
        <v>179</v>
      </c>
      <c r="B101" s="21" t="s">
        <v>180</v>
      </c>
      <c r="C101" s="21" t="s">
        <v>9</v>
      </c>
      <c r="D101" s="21" t="s">
        <v>24</v>
      </c>
      <c r="E101" s="22" t="s">
        <v>274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5.75" customHeight="1">
      <c r="A102" s="21" t="s">
        <v>181</v>
      </c>
      <c r="B102" s="21" t="s">
        <v>182</v>
      </c>
      <c r="C102" s="21" t="s">
        <v>16</v>
      </c>
      <c r="D102" s="21" t="s">
        <v>16</v>
      </c>
      <c r="E102" s="22" t="s">
        <v>291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5.75" customHeight="1">
      <c r="A103" s="21" t="s">
        <v>183</v>
      </c>
      <c r="B103" s="21" t="s">
        <v>184</v>
      </c>
      <c r="C103" s="21" t="s">
        <v>9</v>
      </c>
      <c r="D103" s="21" t="s">
        <v>24</v>
      </c>
      <c r="E103" s="22" t="s">
        <v>274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5.75" customHeight="1">
      <c r="A104" s="21" t="s">
        <v>185</v>
      </c>
      <c r="B104" s="21" t="s">
        <v>186</v>
      </c>
      <c r="C104" s="21" t="s">
        <v>12</v>
      </c>
      <c r="D104" s="21" t="s">
        <v>84</v>
      </c>
      <c r="E104" s="22" t="s">
        <v>291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5.75" customHeight="1">
      <c r="A105" s="21" t="s">
        <v>187</v>
      </c>
      <c r="B105" s="21" t="s">
        <v>188</v>
      </c>
      <c r="C105" s="21" t="s">
        <v>16</v>
      </c>
      <c r="D105" s="21" t="s">
        <v>16</v>
      </c>
      <c r="E105" s="22" t="s">
        <v>276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5.75" customHeight="1">
      <c r="A106" s="21" t="s">
        <v>189</v>
      </c>
      <c r="B106" s="21" t="s">
        <v>190</v>
      </c>
      <c r="C106" s="21" t="s">
        <v>9</v>
      </c>
      <c r="D106" s="21" t="s">
        <v>24</v>
      </c>
      <c r="E106" s="22" t="s">
        <v>291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5.75" customHeight="1">
      <c r="A107" s="21" t="s">
        <v>191</v>
      </c>
      <c r="B107" s="21" t="s">
        <v>192</v>
      </c>
      <c r="C107" s="21" t="s">
        <v>11</v>
      </c>
      <c r="D107" s="21" t="s">
        <v>19</v>
      </c>
      <c r="E107" s="22" t="s">
        <v>291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5.75" customHeight="1">
      <c r="A108" s="21" t="s">
        <v>193</v>
      </c>
      <c r="B108" s="21" t="s">
        <v>194</v>
      </c>
      <c r="C108" s="21" t="s">
        <v>16</v>
      </c>
      <c r="D108" s="21" t="s">
        <v>16</v>
      </c>
      <c r="E108" s="22" t="s">
        <v>274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5.75" customHeight="1">
      <c r="A109" s="21" t="s">
        <v>195</v>
      </c>
      <c r="B109" s="21" t="s">
        <v>196</v>
      </c>
      <c r="C109" s="21" t="s">
        <v>9</v>
      </c>
      <c r="D109" s="21" t="s">
        <v>24</v>
      </c>
      <c r="E109" s="22" t="s">
        <v>274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15.75" customHeight="1">
      <c r="A110" s="21" t="s">
        <v>197</v>
      </c>
      <c r="B110" s="21" t="s">
        <v>198</v>
      </c>
      <c r="C110" s="21" t="s">
        <v>16</v>
      </c>
      <c r="D110" s="21" t="s">
        <v>16</v>
      </c>
      <c r="E110" s="22" t="s">
        <v>274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spans="1:27" ht="15.75" customHeight="1">
      <c r="A111" s="21" t="s">
        <v>199</v>
      </c>
      <c r="B111" s="21" t="s">
        <v>200</v>
      </c>
      <c r="C111" s="21" t="s">
        <v>10</v>
      </c>
      <c r="D111" s="21" t="s">
        <v>51</v>
      </c>
      <c r="E111" s="22" t="s">
        <v>291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5.75" customHeight="1">
      <c r="A112" s="21" t="s">
        <v>201</v>
      </c>
      <c r="B112" s="21" t="s">
        <v>202</v>
      </c>
      <c r="C112" s="21" t="s">
        <v>9</v>
      </c>
      <c r="D112" s="21" t="s">
        <v>24</v>
      </c>
      <c r="E112" s="22" t="s">
        <v>291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5.75" customHeight="1">
      <c r="A113" s="21" t="s">
        <v>203</v>
      </c>
      <c r="B113" s="21" t="s">
        <v>204</v>
      </c>
      <c r="C113" s="21" t="s">
        <v>11</v>
      </c>
      <c r="D113" s="21" t="s">
        <v>19</v>
      </c>
      <c r="E113" s="22" t="s">
        <v>291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5.75" customHeight="1">
      <c r="A114" s="21" t="s">
        <v>205</v>
      </c>
      <c r="B114" s="21" t="s">
        <v>206</v>
      </c>
      <c r="C114" s="21" t="s">
        <v>11</v>
      </c>
      <c r="D114" s="21" t="s">
        <v>19</v>
      </c>
      <c r="E114" s="22" t="s">
        <v>291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5.75" customHeight="1">
      <c r="A115" s="21" t="s">
        <v>207</v>
      </c>
      <c r="B115" s="21" t="s">
        <v>208</v>
      </c>
      <c r="C115" s="21" t="s">
        <v>12</v>
      </c>
      <c r="D115" s="21" t="s">
        <v>84</v>
      </c>
      <c r="E115" s="22" t="s">
        <v>274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5.75" customHeight="1">
      <c r="A116" s="21" t="s">
        <v>209</v>
      </c>
      <c r="B116" s="21" t="s">
        <v>210</v>
      </c>
      <c r="C116" s="21" t="s">
        <v>16</v>
      </c>
      <c r="D116" s="21" t="s">
        <v>16</v>
      </c>
      <c r="E116" s="22" t="s">
        <v>276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5.75" customHeight="1">
      <c r="A117" s="21" t="s">
        <v>211</v>
      </c>
      <c r="B117" s="21" t="s">
        <v>212</v>
      </c>
      <c r="C117" s="21" t="s">
        <v>9</v>
      </c>
      <c r="D117" s="21" t="s">
        <v>24</v>
      </c>
      <c r="E117" s="22" t="s">
        <v>274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5.75" customHeight="1">
      <c r="A118" s="21" t="s">
        <v>213</v>
      </c>
      <c r="B118" s="21" t="s">
        <v>214</v>
      </c>
      <c r="C118" s="21" t="s">
        <v>9</v>
      </c>
      <c r="D118" s="21" t="s">
        <v>24</v>
      </c>
      <c r="E118" s="22" t="s">
        <v>291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5.75" customHeight="1">
      <c r="A119" s="21" t="s">
        <v>215</v>
      </c>
      <c r="B119" s="21" t="s">
        <v>216</v>
      </c>
      <c r="C119" s="21" t="s">
        <v>16</v>
      </c>
      <c r="D119" s="21" t="s">
        <v>16</v>
      </c>
      <c r="E119" s="22" t="s">
        <v>291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5.75" customHeight="1">
      <c r="A120" s="21" t="s">
        <v>217</v>
      </c>
      <c r="B120" s="21" t="s">
        <v>218</v>
      </c>
      <c r="C120" s="21" t="s">
        <v>10</v>
      </c>
      <c r="D120" s="21" t="s">
        <v>51</v>
      </c>
      <c r="E120" s="22" t="s">
        <v>291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5.75" customHeight="1">
      <c r="A121" s="21" t="s">
        <v>219</v>
      </c>
      <c r="B121" s="21" t="s">
        <v>220</v>
      </c>
      <c r="C121" s="21" t="s">
        <v>9</v>
      </c>
      <c r="D121" s="21" t="s">
        <v>24</v>
      </c>
      <c r="E121" s="22" t="s">
        <v>291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5.75" customHeight="1">
      <c r="A122" s="21" t="s">
        <v>221</v>
      </c>
      <c r="B122" s="21" t="s">
        <v>222</v>
      </c>
      <c r="C122" s="21" t="s">
        <v>9</v>
      </c>
      <c r="D122" s="21" t="s">
        <v>24</v>
      </c>
      <c r="E122" s="22" t="s">
        <v>291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5.75" customHeight="1">
      <c r="A123" s="21" t="s">
        <v>223</v>
      </c>
      <c r="B123" s="21" t="s">
        <v>224</v>
      </c>
      <c r="C123" s="21" t="s">
        <v>9</v>
      </c>
      <c r="D123" s="21" t="s">
        <v>24</v>
      </c>
      <c r="E123" s="22" t="s">
        <v>274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5.75" customHeight="1">
      <c r="A124" s="21" t="s">
        <v>225</v>
      </c>
      <c r="B124" s="21" t="s">
        <v>226</v>
      </c>
      <c r="C124" s="21" t="s">
        <v>16</v>
      </c>
      <c r="D124" s="21" t="s">
        <v>16</v>
      </c>
      <c r="E124" s="22" t="s">
        <v>291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5.75" customHeight="1">
      <c r="A125" s="21" t="s">
        <v>227</v>
      </c>
      <c r="B125" s="21" t="s">
        <v>228</v>
      </c>
      <c r="C125" s="21" t="s">
        <v>11</v>
      </c>
      <c r="D125" s="21" t="s">
        <v>19</v>
      </c>
      <c r="E125" s="22" t="s">
        <v>274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5.75" customHeight="1">
      <c r="A126" s="21" t="s">
        <v>229</v>
      </c>
      <c r="B126" s="21" t="s">
        <v>230</v>
      </c>
      <c r="C126" s="21" t="s">
        <v>9</v>
      </c>
      <c r="D126" s="21" t="s">
        <v>24</v>
      </c>
      <c r="E126" s="22" t="s">
        <v>291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5.75" customHeight="1">
      <c r="A127" s="21" t="s">
        <v>231</v>
      </c>
      <c r="B127" s="21" t="s">
        <v>232</v>
      </c>
      <c r="C127" s="21" t="s">
        <v>10</v>
      </c>
      <c r="D127" s="21" t="s">
        <v>51</v>
      </c>
      <c r="E127" s="22" t="s">
        <v>276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5.75" customHeight="1">
      <c r="A128" s="21" t="s">
        <v>233</v>
      </c>
      <c r="B128" s="21" t="s">
        <v>234</v>
      </c>
      <c r="C128" s="21" t="s">
        <v>10</v>
      </c>
      <c r="D128" s="21" t="s">
        <v>51</v>
      </c>
      <c r="E128" s="22" t="s">
        <v>291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5.75" customHeight="1">
      <c r="A129" s="21" t="s">
        <v>235</v>
      </c>
      <c r="B129" s="21" t="s">
        <v>236</v>
      </c>
      <c r="C129" s="21" t="s">
        <v>11</v>
      </c>
      <c r="D129" s="21" t="s">
        <v>19</v>
      </c>
      <c r="E129" s="22" t="s">
        <v>291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5.75" customHeight="1">
      <c r="A130" s="21" t="s">
        <v>237</v>
      </c>
      <c r="B130" s="21" t="s">
        <v>238</v>
      </c>
      <c r="C130" s="21" t="s">
        <v>12</v>
      </c>
      <c r="D130" s="21" t="s">
        <v>84</v>
      </c>
      <c r="E130" s="22" t="s">
        <v>291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5.75" customHeight="1">
      <c r="A131" s="21" t="s">
        <v>239</v>
      </c>
      <c r="B131" s="21" t="s">
        <v>240</v>
      </c>
      <c r="C131" s="21" t="s">
        <v>16</v>
      </c>
      <c r="D131" s="21" t="s">
        <v>16</v>
      </c>
      <c r="E131" s="22" t="s">
        <v>291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5.75" customHeight="1">
      <c r="A132" s="21" t="s">
        <v>241</v>
      </c>
      <c r="B132" s="21" t="s">
        <v>242</v>
      </c>
      <c r="C132" s="21" t="s">
        <v>9</v>
      </c>
      <c r="D132" s="21" t="s">
        <v>24</v>
      </c>
      <c r="E132" s="22" t="s">
        <v>291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5.75" customHeight="1">
      <c r="A133" s="21" t="s">
        <v>243</v>
      </c>
      <c r="B133" s="21" t="s">
        <v>244</v>
      </c>
      <c r="C133" s="21" t="s">
        <v>11</v>
      </c>
      <c r="D133" s="21" t="s">
        <v>19</v>
      </c>
      <c r="E133" s="22" t="s">
        <v>291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5.75" customHeight="1">
      <c r="A134" s="21" t="s">
        <v>245</v>
      </c>
      <c r="B134" s="21" t="s">
        <v>246</v>
      </c>
      <c r="C134" s="21" t="s">
        <v>12</v>
      </c>
      <c r="D134" s="21" t="s">
        <v>84</v>
      </c>
      <c r="E134" s="22" t="s">
        <v>276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5.75" customHeight="1">
      <c r="A135" s="21" t="s">
        <v>247</v>
      </c>
      <c r="B135" s="21" t="s">
        <v>248</v>
      </c>
      <c r="C135" s="21" t="s">
        <v>9</v>
      </c>
      <c r="D135" s="21" t="s">
        <v>24</v>
      </c>
      <c r="E135" s="22" t="s">
        <v>274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5.75" customHeight="1">
      <c r="A136" s="21" t="s">
        <v>249</v>
      </c>
      <c r="B136" s="21" t="s">
        <v>250</v>
      </c>
      <c r="C136" s="21" t="s">
        <v>11</v>
      </c>
      <c r="D136" s="21" t="s">
        <v>19</v>
      </c>
      <c r="E136" s="22" t="s">
        <v>291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5.75" customHeight="1">
      <c r="A137" s="21" t="s">
        <v>251</v>
      </c>
      <c r="B137" s="21" t="s">
        <v>252</v>
      </c>
      <c r="C137" s="21" t="s">
        <v>9</v>
      </c>
      <c r="D137" s="21" t="s">
        <v>24</v>
      </c>
      <c r="E137" s="22" t="s">
        <v>291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5.75" customHeight="1">
      <c r="A138" s="21" t="s">
        <v>253</v>
      </c>
      <c r="B138" s="21" t="s">
        <v>254</v>
      </c>
      <c r="C138" s="21" t="s">
        <v>16</v>
      </c>
      <c r="D138" s="21" t="s">
        <v>16</v>
      </c>
      <c r="E138" s="22" t="s">
        <v>291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5.75" customHeight="1">
      <c r="A139" s="21" t="s">
        <v>255</v>
      </c>
      <c r="B139" s="21" t="s">
        <v>256</v>
      </c>
      <c r="C139" s="21" t="s">
        <v>16</v>
      </c>
      <c r="D139" s="21" t="s">
        <v>16</v>
      </c>
      <c r="E139" s="22" t="s">
        <v>274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5.75" customHeight="1">
      <c r="A140" s="21" t="s">
        <v>257</v>
      </c>
      <c r="B140" s="21" t="s">
        <v>258</v>
      </c>
      <c r="C140" s="21" t="s">
        <v>11</v>
      </c>
      <c r="D140" s="21" t="s">
        <v>19</v>
      </c>
      <c r="E140" s="22" t="s">
        <v>291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5.75" customHeight="1">
      <c r="A141" s="21"/>
      <c r="B141" s="21"/>
      <c r="C141" s="21"/>
      <c r="D141" s="21"/>
      <c r="E141" s="22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15.75" customHeight="1">
      <c r="A142" s="21"/>
      <c r="B142" s="21"/>
      <c r="C142" s="21"/>
      <c r="D142" s="21"/>
      <c r="E142" s="22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spans="1:27" ht="15.75" customHeight="1">
      <c r="A143" s="21"/>
      <c r="B143" s="21"/>
      <c r="C143" s="21"/>
      <c r="D143" s="21"/>
      <c r="E143" s="22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5.75" customHeight="1">
      <c r="A144" s="21"/>
      <c r="B144" s="21"/>
      <c r="C144" s="21"/>
      <c r="D144" s="21"/>
      <c r="E144" s="22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5.75" customHeight="1">
      <c r="A145" s="21"/>
      <c r="B145" s="21"/>
      <c r="C145" s="21"/>
      <c r="D145" s="21"/>
      <c r="E145" s="22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5.75" customHeight="1">
      <c r="A146" s="21"/>
      <c r="B146" s="21"/>
      <c r="C146" s="21"/>
      <c r="D146" s="21"/>
      <c r="E146" s="22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5.75" customHeight="1">
      <c r="A147" s="21"/>
      <c r="B147" s="21"/>
      <c r="C147" s="21"/>
      <c r="D147" s="21"/>
      <c r="E147" s="22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5.75" customHeight="1">
      <c r="A148" s="21"/>
      <c r="B148" s="21"/>
      <c r="C148" s="21"/>
      <c r="D148" s="21"/>
      <c r="E148" s="22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5.75" customHeight="1">
      <c r="A149" s="21"/>
      <c r="B149" s="21"/>
      <c r="C149" s="21"/>
      <c r="D149" s="21"/>
      <c r="E149" s="22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5.75" customHeight="1">
      <c r="A150" s="21"/>
      <c r="B150" s="21"/>
      <c r="C150" s="21"/>
      <c r="D150" s="21"/>
      <c r="E150" s="22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5.75" customHeight="1">
      <c r="A151" s="21"/>
      <c r="B151" s="21"/>
      <c r="C151" s="21"/>
      <c r="D151" s="21"/>
      <c r="E151" s="22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5.75" customHeight="1">
      <c r="A152" s="21"/>
      <c r="B152" s="21"/>
      <c r="C152" s="21"/>
      <c r="D152" s="21"/>
      <c r="E152" s="22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5.75" customHeight="1">
      <c r="A153" s="21"/>
      <c r="B153" s="21"/>
      <c r="C153" s="21"/>
      <c r="D153" s="21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5.75" customHeight="1">
      <c r="A154" s="21"/>
      <c r="B154" s="21"/>
      <c r="C154" s="21"/>
      <c r="D154" s="21"/>
      <c r="E154" s="22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5.75" customHeight="1">
      <c r="A155" s="21"/>
      <c r="B155" s="21"/>
      <c r="C155" s="21"/>
      <c r="D155" s="21"/>
      <c r="E155" s="22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5.75" customHeight="1">
      <c r="A156" s="21"/>
      <c r="B156" s="21"/>
      <c r="C156" s="21"/>
      <c r="D156" s="21"/>
      <c r="E156" s="22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5.75" customHeight="1">
      <c r="A157" s="21"/>
      <c r="B157" s="21"/>
      <c r="C157" s="21"/>
      <c r="D157" s="21"/>
      <c r="E157" s="22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5.75" customHeight="1">
      <c r="A158" s="21"/>
      <c r="B158" s="21"/>
      <c r="C158" s="21"/>
      <c r="D158" s="21"/>
      <c r="E158" s="22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5.75" customHeight="1">
      <c r="A159" s="21"/>
      <c r="B159" s="21"/>
      <c r="C159" s="21"/>
      <c r="D159" s="21"/>
      <c r="E159" s="22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5.75" customHeight="1">
      <c r="A160" s="21"/>
      <c r="B160" s="21"/>
      <c r="C160" s="21"/>
      <c r="D160" s="21"/>
      <c r="E160" s="22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5.75" customHeight="1">
      <c r="A161" s="21"/>
      <c r="B161" s="21"/>
      <c r="C161" s="21"/>
      <c r="D161" s="21"/>
      <c r="E161" s="22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5.75" customHeight="1">
      <c r="A162" s="21"/>
      <c r="B162" s="21"/>
      <c r="C162" s="21"/>
      <c r="D162" s="21"/>
      <c r="E162" s="22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5.75" customHeight="1">
      <c r="A163" s="21"/>
      <c r="B163" s="21"/>
      <c r="C163" s="21"/>
      <c r="D163" s="21"/>
      <c r="E163" s="22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5.75" customHeight="1">
      <c r="A164" s="21"/>
      <c r="B164" s="21"/>
      <c r="C164" s="21"/>
      <c r="D164" s="21"/>
      <c r="E164" s="22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5.75" customHeight="1">
      <c r="A165" s="21"/>
      <c r="B165" s="21"/>
      <c r="C165" s="21"/>
      <c r="D165" s="21"/>
      <c r="E165" s="22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5.75" customHeight="1">
      <c r="A166" s="21"/>
      <c r="B166" s="21"/>
      <c r="C166" s="21"/>
      <c r="D166" s="21"/>
      <c r="E166" s="22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5.75" customHeight="1">
      <c r="A167" s="21"/>
      <c r="B167" s="21"/>
      <c r="C167" s="21"/>
      <c r="D167" s="21"/>
      <c r="E167" s="22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5.75" customHeight="1">
      <c r="A168" s="21"/>
      <c r="B168" s="21"/>
      <c r="C168" s="21"/>
      <c r="D168" s="21"/>
      <c r="E168" s="22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5.75" customHeight="1">
      <c r="A169" s="21"/>
      <c r="B169" s="21"/>
      <c r="C169" s="21"/>
      <c r="D169" s="21"/>
      <c r="E169" s="22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5.75" customHeight="1">
      <c r="A170" s="21"/>
      <c r="B170" s="21"/>
      <c r="C170" s="21"/>
      <c r="D170" s="21"/>
      <c r="E170" s="22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15.75" customHeight="1">
      <c r="A171" s="21"/>
      <c r="B171" s="21"/>
      <c r="C171" s="21"/>
      <c r="D171" s="21"/>
      <c r="E171" s="22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spans="1:27" ht="15.75" customHeight="1">
      <c r="A172" s="21"/>
      <c r="B172" s="21"/>
      <c r="C172" s="21"/>
      <c r="D172" s="21"/>
      <c r="E172" s="22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5.75" customHeight="1">
      <c r="A173" s="21"/>
      <c r="B173" s="21"/>
      <c r="C173" s="21"/>
      <c r="D173" s="21"/>
      <c r="E173" s="22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5.75" customHeight="1">
      <c r="A174" s="21"/>
      <c r="B174" s="21"/>
      <c r="C174" s="21"/>
      <c r="D174" s="21"/>
      <c r="E174" s="22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5.75" customHeight="1">
      <c r="A175" s="21"/>
      <c r="B175" s="21"/>
      <c r="C175" s="21"/>
      <c r="D175" s="21"/>
      <c r="E175" s="22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5.75" customHeight="1">
      <c r="A176" s="21"/>
      <c r="B176" s="21"/>
      <c r="C176" s="21"/>
      <c r="D176" s="21"/>
      <c r="E176" s="22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5.75" customHeight="1">
      <c r="A177" s="21"/>
      <c r="B177" s="21"/>
      <c r="C177" s="21"/>
      <c r="D177" s="21"/>
      <c r="E177" s="22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5.75" customHeight="1">
      <c r="A178" s="21"/>
      <c r="B178" s="21"/>
      <c r="C178" s="21"/>
      <c r="D178" s="21"/>
      <c r="E178" s="22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5.75" customHeight="1">
      <c r="A179" s="21"/>
      <c r="B179" s="21"/>
      <c r="C179" s="21"/>
      <c r="D179" s="21"/>
      <c r="E179" s="22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5.75" customHeight="1">
      <c r="A180" s="21"/>
      <c r="B180" s="21"/>
      <c r="C180" s="21"/>
      <c r="D180" s="21"/>
      <c r="E180" s="22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5.75" customHeight="1">
      <c r="A181" s="21"/>
      <c r="B181" s="21"/>
      <c r="C181" s="21"/>
      <c r="D181" s="21"/>
      <c r="E181" s="22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5.75" customHeight="1">
      <c r="A182" s="21"/>
      <c r="B182" s="21"/>
      <c r="C182" s="21"/>
      <c r="D182" s="21"/>
      <c r="E182" s="22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5.75" customHeight="1">
      <c r="A183" s="21"/>
      <c r="B183" s="21"/>
      <c r="C183" s="21"/>
      <c r="D183" s="21"/>
      <c r="E183" s="22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5.75" customHeight="1">
      <c r="A184" s="21"/>
      <c r="B184" s="21"/>
      <c r="C184" s="21"/>
      <c r="D184" s="21"/>
      <c r="E184" s="22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5.75" customHeight="1">
      <c r="A185" s="21"/>
      <c r="B185" s="21"/>
      <c r="C185" s="21"/>
      <c r="D185" s="21"/>
      <c r="E185" s="22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5.75" customHeight="1">
      <c r="A186" s="21"/>
      <c r="B186" s="21"/>
      <c r="C186" s="21"/>
      <c r="D186" s="21"/>
      <c r="E186" s="22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5.75" customHeight="1">
      <c r="A187" s="21"/>
      <c r="B187" s="21"/>
      <c r="C187" s="21"/>
      <c r="D187" s="21"/>
      <c r="E187" s="22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5.75" customHeight="1">
      <c r="A188" s="21"/>
      <c r="B188" s="21"/>
      <c r="C188" s="21"/>
      <c r="D188" s="21"/>
      <c r="E188" s="22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5.75" customHeight="1">
      <c r="A189" s="21"/>
      <c r="B189" s="21"/>
      <c r="C189" s="21"/>
      <c r="D189" s="21"/>
      <c r="E189" s="22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5.75" customHeight="1">
      <c r="A190" s="21"/>
      <c r="B190" s="21"/>
      <c r="C190" s="21"/>
      <c r="D190" s="21"/>
      <c r="E190" s="22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5.75" customHeight="1">
      <c r="A191" s="21"/>
      <c r="B191" s="21"/>
      <c r="C191" s="21"/>
      <c r="D191" s="21"/>
      <c r="E191" s="22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5.75" customHeight="1">
      <c r="A192" s="21"/>
      <c r="B192" s="21"/>
      <c r="C192" s="21"/>
      <c r="D192" s="21"/>
      <c r="E192" s="22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5.75" customHeight="1">
      <c r="A193" s="21"/>
      <c r="B193" s="21"/>
      <c r="C193" s="21"/>
      <c r="D193" s="21"/>
      <c r="E193" s="22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5.75" customHeight="1">
      <c r="A194" s="21"/>
      <c r="B194" s="21"/>
      <c r="C194" s="21"/>
      <c r="D194" s="21"/>
      <c r="E194" s="22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5.75" customHeight="1">
      <c r="A195" s="21"/>
      <c r="B195" s="21"/>
      <c r="C195" s="21"/>
      <c r="D195" s="21"/>
      <c r="E195" s="22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.75" customHeight="1">
      <c r="A196" s="21"/>
      <c r="B196" s="21"/>
      <c r="C196" s="21"/>
      <c r="D196" s="21"/>
      <c r="E196" s="22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5.75" customHeight="1">
      <c r="A197" s="21"/>
      <c r="B197" s="21"/>
      <c r="C197" s="21"/>
      <c r="D197" s="21"/>
      <c r="E197" s="22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5.75" customHeight="1">
      <c r="A198" s="21"/>
      <c r="B198" s="21"/>
      <c r="C198" s="21"/>
      <c r="D198" s="21"/>
      <c r="E198" s="22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5.75" customHeight="1">
      <c r="A199" s="21"/>
      <c r="B199" s="21"/>
      <c r="C199" s="21"/>
      <c r="D199" s="21"/>
      <c r="E199" s="22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5.75" customHeight="1">
      <c r="A200" s="21"/>
      <c r="B200" s="21"/>
      <c r="C200" s="21"/>
      <c r="D200" s="21"/>
      <c r="E200" s="22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5.75" customHeight="1">
      <c r="A201" s="21"/>
      <c r="B201" s="21"/>
      <c r="C201" s="21"/>
      <c r="D201" s="21"/>
      <c r="E201" s="22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5.75" customHeight="1">
      <c r="A202" s="21"/>
      <c r="B202" s="21"/>
      <c r="C202" s="21"/>
      <c r="D202" s="21"/>
      <c r="E202" s="22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5.75" customHeight="1">
      <c r="A203" s="21"/>
      <c r="B203" s="21"/>
      <c r="C203" s="21"/>
      <c r="D203" s="21"/>
      <c r="E203" s="22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5.75" customHeight="1">
      <c r="A204" s="21"/>
      <c r="B204" s="21"/>
      <c r="C204" s="21"/>
      <c r="D204" s="21"/>
      <c r="E204" s="22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5.75" customHeight="1">
      <c r="A205" s="21"/>
      <c r="B205" s="21"/>
      <c r="C205" s="21"/>
      <c r="D205" s="21"/>
      <c r="E205" s="22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5.75" customHeight="1">
      <c r="A206" s="21"/>
      <c r="B206" s="21"/>
      <c r="C206" s="21"/>
      <c r="D206" s="21"/>
      <c r="E206" s="22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5.75" customHeight="1">
      <c r="A207" s="21"/>
      <c r="B207" s="21"/>
      <c r="C207" s="21"/>
      <c r="D207" s="21"/>
      <c r="E207" s="22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5.75" customHeight="1">
      <c r="A208" s="21"/>
      <c r="B208" s="21"/>
      <c r="C208" s="21"/>
      <c r="D208" s="21"/>
      <c r="E208" s="22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5.75" customHeight="1">
      <c r="A209" s="21"/>
      <c r="B209" s="21"/>
      <c r="C209" s="21"/>
      <c r="D209" s="21"/>
      <c r="E209" s="22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5.75" customHeight="1">
      <c r="A210" s="21"/>
      <c r="B210" s="21"/>
      <c r="C210" s="21"/>
      <c r="D210" s="21"/>
      <c r="E210" s="22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5.75" customHeight="1">
      <c r="A211" s="21"/>
      <c r="B211" s="21"/>
      <c r="C211" s="21"/>
      <c r="D211" s="21"/>
      <c r="E211" s="22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5.75" customHeight="1">
      <c r="A212" s="21"/>
      <c r="B212" s="21"/>
      <c r="C212" s="21"/>
      <c r="D212" s="21"/>
      <c r="E212" s="22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5.75" customHeight="1">
      <c r="A213" s="21"/>
      <c r="B213" s="21"/>
      <c r="C213" s="21"/>
      <c r="D213" s="21"/>
      <c r="E213" s="22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5.75" customHeight="1">
      <c r="A214" s="21"/>
      <c r="B214" s="21"/>
      <c r="C214" s="21"/>
      <c r="D214" s="21"/>
      <c r="E214" s="22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5.75" customHeight="1">
      <c r="A215" s="21"/>
      <c r="B215" s="21"/>
      <c r="C215" s="21"/>
      <c r="D215" s="21"/>
      <c r="E215" s="22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5.75" customHeight="1">
      <c r="A216" s="21"/>
      <c r="B216" s="21"/>
      <c r="C216" s="21"/>
      <c r="D216" s="21"/>
      <c r="E216" s="22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5.75" customHeight="1">
      <c r="A217" s="21"/>
      <c r="B217" s="21"/>
      <c r="C217" s="21"/>
      <c r="D217" s="21"/>
      <c r="E217" s="22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5.75" customHeight="1">
      <c r="A218" s="21"/>
      <c r="B218" s="21"/>
      <c r="C218" s="21"/>
      <c r="D218" s="21"/>
      <c r="E218" s="22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5.75" customHeight="1">
      <c r="A219" s="21"/>
      <c r="B219" s="21"/>
      <c r="C219" s="21"/>
      <c r="D219" s="21"/>
      <c r="E219" s="22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5.75" customHeight="1">
      <c r="A220" s="21"/>
      <c r="B220" s="21"/>
      <c r="C220" s="21"/>
      <c r="D220" s="21"/>
      <c r="E220" s="22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5.75" customHeight="1">
      <c r="A221" s="21"/>
      <c r="B221" s="21"/>
      <c r="C221" s="21"/>
      <c r="D221" s="21"/>
      <c r="E221" s="22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5.75" customHeight="1">
      <c r="A222" s="21"/>
      <c r="B222" s="21"/>
      <c r="C222" s="21"/>
      <c r="D222" s="21"/>
      <c r="E222" s="22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5.75" customHeight="1">
      <c r="A223" s="21"/>
      <c r="B223" s="21"/>
      <c r="C223" s="21"/>
      <c r="D223" s="21"/>
      <c r="E223" s="22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5.75" customHeight="1">
      <c r="A224" s="21"/>
      <c r="B224" s="21"/>
      <c r="C224" s="21"/>
      <c r="D224" s="21"/>
      <c r="E224" s="22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5.75" customHeight="1">
      <c r="A225" s="21"/>
      <c r="B225" s="21"/>
      <c r="C225" s="21"/>
      <c r="D225" s="21"/>
      <c r="E225" s="22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5.75" customHeight="1">
      <c r="A226" s="21"/>
      <c r="B226" s="21"/>
      <c r="C226" s="21"/>
      <c r="D226" s="21"/>
      <c r="E226" s="22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5.75" customHeight="1">
      <c r="A227" s="21"/>
      <c r="B227" s="21"/>
      <c r="C227" s="21"/>
      <c r="D227" s="21"/>
      <c r="E227" s="22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5.75" customHeight="1">
      <c r="A228" s="21"/>
      <c r="B228" s="21"/>
      <c r="C228" s="21"/>
      <c r="D228" s="21"/>
      <c r="E228" s="22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5.75" customHeight="1">
      <c r="A229" s="21"/>
      <c r="B229" s="21"/>
      <c r="C229" s="21"/>
      <c r="D229" s="21"/>
      <c r="E229" s="22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5.75" customHeight="1">
      <c r="A230" s="21"/>
      <c r="B230" s="21"/>
      <c r="C230" s="21"/>
      <c r="D230" s="21"/>
      <c r="E230" s="22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5.75" customHeight="1">
      <c r="A231" s="21"/>
      <c r="B231" s="21"/>
      <c r="C231" s="21"/>
      <c r="D231" s="21"/>
      <c r="E231" s="22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5.75" customHeight="1">
      <c r="A232" s="21"/>
      <c r="B232" s="21"/>
      <c r="C232" s="21"/>
      <c r="D232" s="21"/>
      <c r="E232" s="22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5.75" customHeight="1">
      <c r="A233" s="21"/>
      <c r="B233" s="21"/>
      <c r="C233" s="21"/>
      <c r="D233" s="21"/>
      <c r="E233" s="22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spans="1:27" ht="15.75" customHeight="1">
      <c r="A234" s="21"/>
      <c r="B234" s="21"/>
      <c r="C234" s="21"/>
      <c r="D234" s="21"/>
      <c r="E234" s="22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spans="1:27" ht="15.75" customHeight="1">
      <c r="A235" s="21"/>
      <c r="B235" s="21"/>
      <c r="C235" s="21"/>
      <c r="D235" s="21"/>
      <c r="E235" s="22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spans="1:27" ht="15.75" customHeight="1">
      <c r="A236" s="21"/>
      <c r="B236" s="21"/>
      <c r="C236" s="21"/>
      <c r="D236" s="21"/>
      <c r="E236" s="22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5.75" customHeight="1">
      <c r="A237" s="21"/>
      <c r="B237" s="21"/>
      <c r="C237" s="21"/>
      <c r="D237" s="21"/>
      <c r="E237" s="22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5.75" customHeight="1">
      <c r="A238" s="21"/>
      <c r="B238" s="21"/>
      <c r="C238" s="21"/>
      <c r="D238" s="21"/>
      <c r="E238" s="22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5.75" customHeight="1">
      <c r="A239" s="21"/>
      <c r="B239" s="21"/>
      <c r="C239" s="21"/>
      <c r="D239" s="21"/>
      <c r="E239" s="22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5.75" customHeight="1">
      <c r="A240" s="21"/>
      <c r="B240" s="21"/>
      <c r="C240" s="21"/>
      <c r="D240" s="21"/>
      <c r="E240" s="22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5.75" customHeight="1">
      <c r="A241" s="21"/>
      <c r="B241" s="21"/>
      <c r="C241" s="21"/>
      <c r="D241" s="21"/>
      <c r="E241" s="22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5.75" customHeight="1">
      <c r="A242" s="21"/>
      <c r="B242" s="21"/>
      <c r="C242" s="21"/>
      <c r="D242" s="21"/>
      <c r="E242" s="22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5.75" customHeight="1">
      <c r="A243" s="21"/>
      <c r="B243" s="21"/>
      <c r="C243" s="21"/>
      <c r="D243" s="21"/>
      <c r="E243" s="22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5.75" customHeight="1">
      <c r="A244" s="21"/>
      <c r="B244" s="21"/>
      <c r="C244" s="21"/>
      <c r="D244" s="21"/>
      <c r="E244" s="22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5.75" customHeight="1">
      <c r="A245" s="21"/>
      <c r="B245" s="21"/>
      <c r="C245" s="21"/>
      <c r="D245" s="21"/>
      <c r="E245" s="22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5.75" customHeight="1">
      <c r="A246" s="21"/>
      <c r="B246" s="21"/>
      <c r="C246" s="21"/>
      <c r="D246" s="21"/>
      <c r="E246" s="22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15.75" customHeight="1">
      <c r="A247" s="21"/>
      <c r="B247" s="21"/>
      <c r="C247" s="21"/>
      <c r="D247" s="21"/>
      <c r="E247" s="22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spans="1:27" ht="15.75" customHeight="1">
      <c r="A248" s="21"/>
      <c r="B248" s="21"/>
      <c r="C248" s="21"/>
      <c r="D248" s="21"/>
      <c r="E248" s="22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5.75" customHeight="1">
      <c r="A249" s="21"/>
      <c r="B249" s="21"/>
      <c r="C249" s="21"/>
      <c r="D249" s="21"/>
      <c r="E249" s="22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5.75" customHeight="1">
      <c r="A250" s="21"/>
      <c r="B250" s="21"/>
      <c r="C250" s="21"/>
      <c r="D250" s="21"/>
      <c r="E250" s="22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5.75" customHeight="1">
      <c r="A251" s="21"/>
      <c r="B251" s="21"/>
      <c r="C251" s="21"/>
      <c r="D251" s="21"/>
      <c r="E251" s="22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5.75" customHeight="1">
      <c r="A252" s="21"/>
      <c r="B252" s="21"/>
      <c r="C252" s="21"/>
      <c r="D252" s="21"/>
      <c r="E252" s="22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5.75" customHeight="1">
      <c r="A253" s="21"/>
      <c r="B253" s="21"/>
      <c r="C253" s="21"/>
      <c r="D253" s="21"/>
      <c r="E253" s="22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5.75" customHeight="1">
      <c r="A254" s="21"/>
      <c r="B254" s="21"/>
      <c r="C254" s="21"/>
      <c r="D254" s="21"/>
      <c r="E254" s="22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5.75" customHeight="1">
      <c r="A255" s="21"/>
      <c r="B255" s="21"/>
      <c r="C255" s="21"/>
      <c r="D255" s="21"/>
      <c r="E255" s="22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5.75" customHeight="1">
      <c r="A256" s="21"/>
      <c r="B256" s="21"/>
      <c r="C256" s="21"/>
      <c r="D256" s="21"/>
      <c r="E256" s="22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5.75" customHeight="1">
      <c r="A257" s="21"/>
      <c r="B257" s="21"/>
      <c r="C257" s="21"/>
      <c r="D257" s="21"/>
      <c r="E257" s="22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5.75" customHeight="1">
      <c r="A258" s="21"/>
      <c r="B258" s="21"/>
      <c r="C258" s="21"/>
      <c r="D258" s="21"/>
      <c r="E258" s="22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5.75" customHeight="1">
      <c r="A259" s="21"/>
      <c r="B259" s="21"/>
      <c r="C259" s="21"/>
      <c r="D259" s="21"/>
      <c r="E259" s="22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5.75" customHeight="1">
      <c r="A260" s="21"/>
      <c r="B260" s="21"/>
      <c r="C260" s="21"/>
      <c r="D260" s="21"/>
      <c r="E260" s="22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15.75" customHeight="1">
      <c r="A261" s="21"/>
      <c r="B261" s="21"/>
      <c r="C261" s="21"/>
      <c r="D261" s="21"/>
      <c r="E261" s="22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spans="1:27" ht="15.75" customHeight="1">
      <c r="A262" s="21"/>
      <c r="B262" s="21"/>
      <c r="C262" s="21"/>
      <c r="D262" s="21"/>
      <c r="E262" s="22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5.75" customHeight="1">
      <c r="A263" s="21"/>
      <c r="B263" s="21"/>
      <c r="C263" s="21"/>
      <c r="D263" s="21"/>
      <c r="E263" s="22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5.75" customHeight="1">
      <c r="A264" s="21"/>
      <c r="B264" s="21"/>
      <c r="C264" s="21"/>
      <c r="D264" s="21"/>
      <c r="E264" s="22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5.75" customHeight="1">
      <c r="A265" s="21"/>
      <c r="B265" s="21"/>
      <c r="C265" s="21"/>
      <c r="D265" s="21"/>
      <c r="E265" s="22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5.75" customHeight="1">
      <c r="A266" s="21"/>
      <c r="B266" s="21"/>
      <c r="C266" s="21"/>
      <c r="D266" s="21"/>
      <c r="E266" s="22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5.75" customHeight="1">
      <c r="A267" s="21"/>
      <c r="B267" s="21"/>
      <c r="C267" s="21"/>
      <c r="D267" s="21"/>
      <c r="E267" s="22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5.75" customHeight="1">
      <c r="A268" s="21"/>
      <c r="B268" s="21"/>
      <c r="C268" s="21"/>
      <c r="D268" s="21"/>
      <c r="E268" s="22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5.75" customHeight="1">
      <c r="A269" s="21"/>
      <c r="B269" s="21"/>
      <c r="C269" s="21"/>
      <c r="D269" s="21"/>
      <c r="E269" s="22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5.75" customHeight="1">
      <c r="A270" s="21"/>
      <c r="B270" s="21"/>
      <c r="C270" s="21"/>
      <c r="D270" s="21"/>
      <c r="E270" s="22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5.75" customHeight="1">
      <c r="A271" s="21"/>
      <c r="B271" s="21"/>
      <c r="C271" s="21"/>
      <c r="D271" s="21"/>
      <c r="E271" s="22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5.75" customHeight="1">
      <c r="A272" s="21"/>
      <c r="B272" s="21"/>
      <c r="C272" s="21"/>
      <c r="D272" s="21"/>
      <c r="E272" s="22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5.75" customHeight="1">
      <c r="A273" s="21"/>
      <c r="B273" s="21"/>
      <c r="C273" s="21"/>
      <c r="D273" s="21"/>
      <c r="E273" s="22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5.75" customHeight="1">
      <c r="A274" s="21"/>
      <c r="B274" s="21"/>
      <c r="C274" s="21"/>
      <c r="D274" s="21"/>
      <c r="E274" s="22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5.75" customHeight="1">
      <c r="A275" s="21"/>
      <c r="B275" s="21"/>
      <c r="C275" s="21"/>
      <c r="D275" s="21"/>
      <c r="E275" s="22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5.75" customHeight="1">
      <c r="A276" s="21"/>
      <c r="B276" s="21"/>
      <c r="C276" s="21"/>
      <c r="D276" s="21"/>
      <c r="E276" s="22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5.75" customHeight="1">
      <c r="A277" s="21"/>
      <c r="B277" s="21"/>
      <c r="C277" s="21"/>
      <c r="D277" s="21"/>
      <c r="E277" s="22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5.75" customHeight="1">
      <c r="A278" s="21"/>
      <c r="B278" s="21"/>
      <c r="C278" s="21"/>
      <c r="D278" s="21"/>
      <c r="E278" s="22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5.75" customHeight="1">
      <c r="A279" s="21"/>
      <c r="B279" s="21"/>
      <c r="C279" s="21"/>
      <c r="D279" s="21"/>
      <c r="E279" s="22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15.75" customHeight="1">
      <c r="A280" s="21"/>
      <c r="B280" s="21"/>
      <c r="C280" s="21"/>
      <c r="D280" s="21"/>
      <c r="E280" s="22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spans="1:27" ht="15.75" customHeight="1">
      <c r="A281" s="21"/>
      <c r="B281" s="21"/>
      <c r="C281" s="21"/>
      <c r="D281" s="21"/>
      <c r="E281" s="22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5.75" customHeight="1">
      <c r="A282" s="21"/>
      <c r="B282" s="21"/>
      <c r="C282" s="21"/>
      <c r="D282" s="21"/>
      <c r="E282" s="22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5.75" customHeight="1">
      <c r="A283" s="21"/>
      <c r="B283" s="21"/>
      <c r="C283" s="21"/>
      <c r="D283" s="21"/>
      <c r="E283" s="22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5.75" customHeight="1">
      <c r="A284" s="21"/>
      <c r="B284" s="21"/>
      <c r="C284" s="21"/>
      <c r="D284" s="21"/>
      <c r="E284" s="22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5.75" customHeight="1">
      <c r="A285" s="21"/>
      <c r="B285" s="21"/>
      <c r="C285" s="21"/>
      <c r="D285" s="21"/>
      <c r="E285" s="22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5.75" customHeight="1">
      <c r="A286" s="21"/>
      <c r="B286" s="21"/>
      <c r="C286" s="21"/>
      <c r="D286" s="21"/>
      <c r="E286" s="22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5.75" customHeight="1">
      <c r="A287" s="21"/>
      <c r="B287" s="21"/>
      <c r="C287" s="21"/>
      <c r="D287" s="21"/>
      <c r="E287" s="22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5.75" customHeight="1">
      <c r="A288" s="21"/>
      <c r="B288" s="21"/>
      <c r="C288" s="21"/>
      <c r="D288" s="21"/>
      <c r="E288" s="22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5.75" customHeight="1">
      <c r="A289" s="21"/>
      <c r="B289" s="21"/>
      <c r="C289" s="21"/>
      <c r="D289" s="21"/>
      <c r="E289" s="22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5.75" customHeight="1">
      <c r="A290" s="21"/>
      <c r="B290" s="21"/>
      <c r="C290" s="21"/>
      <c r="D290" s="21"/>
      <c r="E290" s="22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5.75" customHeight="1">
      <c r="A291" s="21"/>
      <c r="B291" s="21"/>
      <c r="C291" s="21"/>
      <c r="D291" s="21"/>
      <c r="E291" s="22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5.75" customHeight="1">
      <c r="A292" s="21"/>
      <c r="B292" s="21"/>
      <c r="C292" s="21"/>
      <c r="D292" s="21"/>
      <c r="E292" s="22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5.75" customHeight="1">
      <c r="A293" s="21"/>
      <c r="B293" s="21"/>
      <c r="C293" s="21"/>
      <c r="D293" s="21"/>
      <c r="E293" s="22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5.75" customHeight="1">
      <c r="A294" s="21"/>
      <c r="B294" s="21"/>
      <c r="C294" s="21"/>
      <c r="D294" s="21"/>
      <c r="E294" s="22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5.75" customHeight="1">
      <c r="A295" s="21"/>
      <c r="B295" s="21"/>
      <c r="C295" s="21"/>
      <c r="D295" s="21"/>
      <c r="E295" s="22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5.75" customHeight="1">
      <c r="A296" s="21"/>
      <c r="B296" s="21"/>
      <c r="C296" s="21"/>
      <c r="D296" s="21"/>
      <c r="E296" s="22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5.75" customHeight="1">
      <c r="A297" s="21"/>
      <c r="B297" s="21"/>
      <c r="C297" s="21"/>
      <c r="D297" s="21"/>
      <c r="E297" s="22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5.75" customHeight="1">
      <c r="A298" s="21"/>
      <c r="B298" s="21"/>
      <c r="C298" s="21"/>
      <c r="D298" s="21"/>
      <c r="E298" s="22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5.75" customHeight="1">
      <c r="A299" s="21"/>
      <c r="B299" s="21"/>
      <c r="C299" s="21"/>
      <c r="D299" s="21"/>
      <c r="E299" s="22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5.75" customHeight="1">
      <c r="A300" s="21"/>
      <c r="B300" s="21"/>
      <c r="C300" s="21"/>
      <c r="D300" s="21"/>
      <c r="E300" s="22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5.75" customHeight="1">
      <c r="A301" s="21"/>
      <c r="B301" s="21"/>
      <c r="C301" s="21"/>
      <c r="D301" s="21"/>
      <c r="E301" s="22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5.75" customHeight="1">
      <c r="A302" s="21"/>
      <c r="B302" s="21"/>
      <c r="C302" s="21"/>
      <c r="D302" s="21"/>
      <c r="E302" s="22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5.75" customHeight="1">
      <c r="A303" s="21"/>
      <c r="B303" s="21"/>
      <c r="C303" s="21"/>
      <c r="D303" s="21"/>
      <c r="E303" s="22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5.75" customHeight="1">
      <c r="A304" s="21"/>
      <c r="B304" s="21"/>
      <c r="C304" s="21"/>
      <c r="D304" s="21"/>
      <c r="E304" s="22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5.75" customHeight="1">
      <c r="A305" s="21"/>
      <c r="B305" s="21"/>
      <c r="C305" s="21"/>
      <c r="D305" s="21"/>
      <c r="E305" s="22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5.75" customHeight="1">
      <c r="A306" s="21"/>
      <c r="B306" s="21"/>
      <c r="C306" s="21"/>
      <c r="D306" s="21"/>
      <c r="E306" s="22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5.75" customHeight="1">
      <c r="A307" s="21"/>
      <c r="B307" s="21"/>
      <c r="C307" s="21"/>
      <c r="D307" s="21"/>
      <c r="E307" s="22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5.75" customHeight="1">
      <c r="A308" s="21"/>
      <c r="B308" s="21"/>
      <c r="C308" s="21"/>
      <c r="D308" s="21"/>
      <c r="E308" s="22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5.75" customHeight="1">
      <c r="A309" s="21"/>
      <c r="B309" s="21"/>
      <c r="C309" s="21"/>
      <c r="D309" s="21"/>
      <c r="E309" s="22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5.75" customHeight="1">
      <c r="A310" s="21"/>
      <c r="B310" s="21"/>
      <c r="C310" s="21"/>
      <c r="D310" s="21"/>
      <c r="E310" s="22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15.75" customHeight="1">
      <c r="A311" s="21"/>
      <c r="B311" s="21"/>
      <c r="C311" s="21"/>
      <c r="D311" s="21"/>
      <c r="E311" s="22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spans="1:27" ht="15.75" customHeight="1">
      <c r="A312" s="21"/>
      <c r="B312" s="21"/>
      <c r="C312" s="21"/>
      <c r="D312" s="21"/>
      <c r="E312" s="22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spans="1:27" ht="15.75" customHeight="1">
      <c r="A313" s="21"/>
      <c r="B313" s="21"/>
      <c r="C313" s="21"/>
      <c r="D313" s="21"/>
      <c r="E313" s="22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spans="1:27" ht="15.75" customHeight="1">
      <c r="A314" s="21"/>
      <c r="B314" s="21"/>
      <c r="C314" s="21"/>
      <c r="D314" s="21"/>
      <c r="E314" s="22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spans="1:27" ht="15.75" customHeight="1">
      <c r="A315" s="21"/>
      <c r="B315" s="21"/>
      <c r="C315" s="21"/>
      <c r="D315" s="21"/>
      <c r="E315" s="22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spans="1:27" ht="15.75" customHeight="1">
      <c r="A316" s="21"/>
      <c r="B316" s="21"/>
      <c r="C316" s="21"/>
      <c r="D316" s="21"/>
      <c r="E316" s="22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spans="1:27" ht="15.75" customHeight="1">
      <c r="A317" s="21"/>
      <c r="B317" s="21"/>
      <c r="C317" s="21"/>
      <c r="D317" s="21"/>
      <c r="E317" s="22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5.75" customHeight="1">
      <c r="A318" s="21"/>
      <c r="B318" s="21"/>
      <c r="C318" s="21"/>
      <c r="D318" s="21"/>
      <c r="E318" s="22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5.75" customHeight="1">
      <c r="A319" s="21"/>
      <c r="B319" s="21"/>
      <c r="C319" s="21"/>
      <c r="D319" s="21"/>
      <c r="E319" s="22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5.75" customHeight="1">
      <c r="A320" s="21"/>
      <c r="B320" s="21"/>
      <c r="C320" s="21"/>
      <c r="D320" s="21"/>
      <c r="E320" s="22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5.75" customHeight="1">
      <c r="A321" s="21"/>
      <c r="B321" s="21"/>
      <c r="C321" s="21"/>
      <c r="D321" s="21"/>
      <c r="E321" s="22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5.75" customHeight="1">
      <c r="A322" s="21"/>
      <c r="B322" s="21"/>
      <c r="C322" s="21"/>
      <c r="D322" s="21"/>
      <c r="E322" s="22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5.75" customHeight="1">
      <c r="A323" s="21"/>
      <c r="B323" s="21"/>
      <c r="C323" s="21"/>
      <c r="D323" s="21"/>
      <c r="E323" s="22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5.75" customHeight="1">
      <c r="A324" s="21"/>
      <c r="B324" s="21"/>
      <c r="C324" s="21"/>
      <c r="D324" s="21"/>
      <c r="E324" s="22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5.75" customHeight="1">
      <c r="A325" s="21"/>
      <c r="B325" s="21"/>
      <c r="C325" s="21"/>
      <c r="D325" s="21"/>
      <c r="E325" s="22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5.75" customHeight="1">
      <c r="A326" s="21"/>
      <c r="B326" s="21"/>
      <c r="C326" s="21"/>
      <c r="D326" s="21"/>
      <c r="E326" s="22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5.75" customHeight="1">
      <c r="A327" s="21"/>
      <c r="B327" s="21"/>
      <c r="C327" s="21"/>
      <c r="D327" s="21"/>
      <c r="E327" s="22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5.75" customHeight="1">
      <c r="A328" s="21"/>
      <c r="B328" s="21"/>
      <c r="C328" s="21"/>
      <c r="D328" s="21"/>
      <c r="E328" s="22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5.75" customHeight="1">
      <c r="A329" s="21"/>
      <c r="B329" s="21"/>
      <c r="C329" s="21"/>
      <c r="D329" s="21"/>
      <c r="E329" s="22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5.75" customHeight="1">
      <c r="A330" s="21"/>
      <c r="B330" s="21"/>
      <c r="C330" s="21"/>
      <c r="D330" s="21"/>
      <c r="E330" s="22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5.75" customHeight="1">
      <c r="A331" s="21"/>
      <c r="B331" s="21"/>
      <c r="C331" s="21"/>
      <c r="D331" s="21"/>
      <c r="E331" s="22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5.75" customHeight="1">
      <c r="A332" s="21"/>
      <c r="B332" s="21"/>
      <c r="C332" s="21"/>
      <c r="D332" s="21"/>
      <c r="E332" s="22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5.75" customHeight="1">
      <c r="A333" s="21"/>
      <c r="B333" s="21"/>
      <c r="C333" s="21"/>
      <c r="D333" s="21"/>
      <c r="E333" s="22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5.75" customHeight="1">
      <c r="A334" s="21"/>
      <c r="B334" s="21"/>
      <c r="C334" s="21"/>
      <c r="D334" s="21"/>
      <c r="E334" s="22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5.75" customHeight="1">
      <c r="A335" s="21"/>
      <c r="B335" s="21"/>
      <c r="C335" s="21"/>
      <c r="D335" s="21"/>
      <c r="E335" s="22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5.75" customHeight="1">
      <c r="A336" s="21"/>
      <c r="B336" s="21"/>
      <c r="C336" s="21"/>
      <c r="D336" s="21"/>
      <c r="E336" s="22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5.75" customHeight="1">
      <c r="A337" s="21"/>
      <c r="B337" s="21"/>
      <c r="C337" s="21"/>
      <c r="D337" s="21"/>
      <c r="E337" s="22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5.75" customHeight="1">
      <c r="A338" s="21"/>
      <c r="B338" s="21"/>
      <c r="C338" s="21"/>
      <c r="D338" s="21"/>
      <c r="E338" s="22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5.75" customHeight="1">
      <c r="A339" s="21"/>
      <c r="B339" s="21"/>
      <c r="C339" s="21"/>
      <c r="D339" s="21"/>
      <c r="E339" s="22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5.75" customHeight="1">
      <c r="A340" s="21"/>
      <c r="B340" s="21"/>
      <c r="C340" s="21"/>
      <c r="D340" s="21"/>
      <c r="E340" s="22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308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.75" customHeight="1">
      <c r="A4" s="1"/>
      <c r="B4" s="11" t="s">
        <v>307</v>
      </c>
      <c r="C4" s="34" t="s">
        <v>336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89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1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9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20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33</v>
      </c>
      <c r="F14" s="10">
        <f>COUNTIFS($D$21:$D$140,"БКУХ",$E$21:$E$140,"Проти")</f>
        <v>0</v>
      </c>
      <c r="G14" s="10">
        <f>COUNTIFS($D$21:$D$140,"БКУХ",$E$21:$E$140,"Утр")</f>
        <v>1</v>
      </c>
      <c r="H14" s="10">
        <f>COUNTIFS($D$21:$D$140,"БКУХ",$E$21:$E$140,"Не гол")</f>
        <v>5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1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13</v>
      </c>
      <c r="F16" s="10">
        <f>COUNTIFS($D$21:$D$140,"БСР",$E$21:$E$140,"Проти")</f>
        <v>0</v>
      </c>
      <c r="G16" s="10">
        <f>COUNTIFS($D$21:$D$140,"БСР",$E$21:$E$140,"Утр")</f>
        <v>0</v>
      </c>
      <c r="H16" s="10">
        <f>COUNTIFS($D$21:$D$140,"БСР",$E$21:$E$140,"Не гол")</f>
        <v>1</v>
      </c>
      <c r="I16" s="10">
        <f>COUNTIFS($D$21:$D$140,"БСР",$E$21:$E$140,"Відсут")</f>
        <v>3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19</v>
      </c>
      <c r="F18" s="10">
        <f>COUNTIFS($D$21:$D$140,"Позафракційний",$E$21:$E$140,"Проти")</f>
        <v>1</v>
      </c>
      <c r="G18" s="10">
        <f>COUNTIFS($D$21:$D$140,"Позафракційний",$E$21:$E$140,"Утр")</f>
        <v>0</v>
      </c>
      <c r="H18" s="10">
        <f>COUNTIFS($D$21:$D$140,"Позафракційний",$E$21:$E$140,"Не гол")</f>
        <v>2</v>
      </c>
      <c r="I18" s="10">
        <f>COUNTIFS($D$21:$D$140,"Позафракційний",$E$21:$E$140,"Відсут")</f>
        <v>9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276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276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291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291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276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291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291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276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276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291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291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291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291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291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291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opLeftCell="A70" workbookViewId="0">
      <selection activeCell="L11" sqref="L11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310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9" customHeight="1">
      <c r="A4" s="1"/>
      <c r="B4" s="11" t="s">
        <v>309</v>
      </c>
      <c r="C4" s="34" t="s">
        <v>337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89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0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11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20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35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4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1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13</v>
      </c>
      <c r="F16" s="10">
        <f>COUNTIFS($D$21:$D$140,"БСР",$E$21:$E$140,"Проти")</f>
        <v>0</v>
      </c>
      <c r="G16" s="10">
        <f>COUNTIFS($D$21:$D$140,"БСР",$E$21:$E$140,"Утр")</f>
        <v>0</v>
      </c>
      <c r="H16" s="10">
        <f>COUNTIFS($D$21:$D$140,"БСР",$E$21:$E$140,"Не гол")</f>
        <v>2</v>
      </c>
      <c r="I16" s="10">
        <f>COUNTIFS($D$21:$D$140,"БСР",$E$21:$E$140,"Відсут")</f>
        <v>2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17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0</v>
      </c>
      <c r="H18" s="10">
        <f>COUNTIFS($D$21:$D$140,"Позафракційний",$E$21:$E$140,"Не гол")</f>
        <v>4</v>
      </c>
      <c r="I18" s="10">
        <f>COUNTIFS($D$21:$D$140,"Позафракційний",$E$21:$E$140,"Відсут")</f>
        <v>10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276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276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276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291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276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291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276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291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291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291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276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291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291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276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291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291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291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291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313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4.5" customHeight="1">
      <c r="A4" s="1"/>
      <c r="B4" s="11" t="s">
        <v>311</v>
      </c>
      <c r="C4" s="34" t="s">
        <v>338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58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8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15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21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18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312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25</v>
      </c>
      <c r="F14" s="10">
        <f>COUNTIFS($D$21:$D$140,"БКУХ",$E$21:$E$140,"Проти")</f>
        <v>0</v>
      </c>
      <c r="G14" s="10">
        <f>COUNTIFS($D$21:$D$140,"БКУХ",$E$21:$E$140,"Утр")</f>
        <v>6</v>
      </c>
      <c r="H14" s="10">
        <f>COUNTIFS($D$21:$D$140,"БКУХ",$E$21:$E$140,"Не гол")</f>
        <v>8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10</v>
      </c>
      <c r="F15" s="10">
        <f>COUNTIFS($D$21:$D$140,"СН",$E$21:$E$140,"Проти")</f>
        <v>0</v>
      </c>
      <c r="G15" s="10">
        <f>COUNTIFS($D$21:$D$140,"СН",$E$21:$E$140,"Утр")</f>
        <v>1</v>
      </c>
      <c r="H15" s="10">
        <f>COUNTIFS($D$21:$D$140,"СН",$E$21:$E$140,"Не гол")</f>
        <v>5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8</v>
      </c>
      <c r="F16" s="10">
        <f>COUNTIFS($D$21:$D$140,"БСР",$E$21:$E$140,"Проти")</f>
        <v>0</v>
      </c>
      <c r="G16" s="10">
        <f>COUNTIFS($D$21:$D$140,"БСР",$E$21:$E$140,"Утр")</f>
        <v>5</v>
      </c>
      <c r="H16" s="10">
        <f>COUNTIFS($D$21:$D$140,"БСР",$E$21:$E$140,"Не гол")</f>
        <v>2</v>
      </c>
      <c r="I16" s="10">
        <f>COUNTIFS($D$21:$D$140,"БСР",$E$21:$E$140,"Відсут")</f>
        <v>2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0</v>
      </c>
      <c r="F17" s="10">
        <f>COUNTIFS($D$21:$D$140,"ЄС",$E$21:$E$140,"Проти")</f>
        <v>8</v>
      </c>
      <c r="G17" s="10">
        <f>COUNTIFS($D$21:$D$140,"ЄС",$E$21:$E$140,"Утр")</f>
        <v>0</v>
      </c>
      <c r="H17" s="10">
        <f>COUNTIFS($D$21:$D$140,"ЄС",$E$21:$E$140,"Не гол")</f>
        <v>1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15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3</v>
      </c>
      <c r="H18" s="10">
        <f>COUNTIFS($D$21:$D$140,"Позафракційний",$E$21:$E$140,"Не гол")</f>
        <v>5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277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276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277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277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277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276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276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276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276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276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276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277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276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277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292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292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291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276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276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277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291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292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277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277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291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276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291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277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291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276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276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276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276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277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277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276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276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277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314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6" customHeight="1">
      <c r="A4" s="1"/>
      <c r="B4" s="11" t="s">
        <v>315</v>
      </c>
      <c r="C4" s="34" t="s">
        <v>339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23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18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19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41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312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5</v>
      </c>
      <c r="F14" s="10">
        <f>COUNTIFS($D$21:$D$140,"БКУХ",$E$21:$E$140,"Проти")</f>
        <v>5</v>
      </c>
      <c r="G14" s="10">
        <f>COUNTIFS($D$21:$D$140,"БКУХ",$E$21:$E$140,"Утр")</f>
        <v>4</v>
      </c>
      <c r="H14" s="10">
        <f>COUNTIFS($D$21:$D$140,"БКУХ",$E$21:$E$140,"Не гол")</f>
        <v>24</v>
      </c>
      <c r="I14" s="10">
        <f>COUNTIFS($D$21:$D$140,"БКУХ",$E$21:$E$140,"Відсут")</f>
        <v>8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</v>
      </c>
      <c r="F15" s="10">
        <f>COUNTIFS($D$21:$D$140,"СН",$E$21:$E$140,"Проти")</f>
        <v>8</v>
      </c>
      <c r="G15" s="10">
        <f>COUNTIFS($D$21:$D$140,"СН",$E$21:$E$140,"Утр")</f>
        <v>3</v>
      </c>
      <c r="H15" s="10">
        <f>COUNTIFS($D$21:$D$140,"СН",$E$21:$E$140,"Не гол")</f>
        <v>4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4</v>
      </c>
      <c r="F16" s="10">
        <f>COUNTIFS($D$21:$D$140,"БСР",$E$21:$E$140,"Проти")</f>
        <v>0</v>
      </c>
      <c r="G16" s="10">
        <f>COUNTIFS($D$21:$D$140,"БСР",$E$21:$E$140,"Утр")</f>
        <v>7</v>
      </c>
      <c r="H16" s="10">
        <f>COUNTIFS($D$21:$D$140,"БСР",$E$21:$E$140,"Не гол")</f>
        <v>4</v>
      </c>
      <c r="I16" s="10">
        <f>COUNTIFS($D$21:$D$140,"БСР",$E$21:$E$140,"Відсут")</f>
        <v>2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7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2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6</v>
      </c>
      <c r="F18" s="10">
        <f>COUNTIFS($D$21:$D$140,"Позафракційний",$E$21:$E$140,"Проти")</f>
        <v>5</v>
      </c>
      <c r="G18" s="10">
        <f>COUNTIFS($D$21:$D$140,"Позафракційний",$E$21:$E$140,"Утр")</f>
        <v>5</v>
      </c>
      <c r="H18" s="10">
        <f>COUNTIFS($D$21:$D$140,"Позафракційний",$E$21:$E$140,"Не гол")</f>
        <v>7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277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276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276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276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277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274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291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276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276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277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277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276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276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292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292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276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276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292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276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276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276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276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276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292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276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276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277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276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291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276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276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277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276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276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292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277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292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276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276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276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277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276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277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277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291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276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277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276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277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276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276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276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277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276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276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292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277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277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277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276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277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276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276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284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1"/>
      <c r="B4" s="33" t="s">
        <v>322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96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0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8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16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38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3</v>
      </c>
      <c r="I14" s="10">
        <f>COUNTIFS($D$21:$D$140,"БКУХ",$E$21:$E$140,"Відсут")</f>
        <v>5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0</v>
      </c>
      <c r="I15" s="10">
        <f>COUNTIFS($D$21:$D$140,"СН",$E$21:$E$140,"Відсут")</f>
        <v>1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12</v>
      </c>
      <c r="F16" s="10">
        <f>COUNTIFS($D$21:$D$140,"БСР",$E$21:$E$140,"Проти")</f>
        <v>0</v>
      </c>
      <c r="G16" s="10">
        <f>COUNTIFS($D$21:$D$140,"БСР",$E$21:$E$140,"Утр")</f>
        <v>0</v>
      </c>
      <c r="H16" s="10">
        <f>COUNTIFS($D$21:$D$140,"БСР",$E$21:$E$140,"Не гол")</f>
        <v>1</v>
      </c>
      <c r="I16" s="10">
        <f>COUNTIFS($D$21:$D$140,"БСР",$E$21:$E$140,"Відсут")</f>
        <v>4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1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22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0</v>
      </c>
      <c r="H18" s="10">
        <f>COUNTIFS($D$21:$D$140,"Позафракційний",$E$21:$E$140,"Не гол")</f>
        <v>3</v>
      </c>
      <c r="I18" s="10">
        <f>COUNTIFS($D$21:$D$140,"Позафракційний",$E$21:$E$140,"Відсут")</f>
        <v>6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268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268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268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268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268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276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276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268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268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268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268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276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268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268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268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268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268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268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268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268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268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274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268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268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268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268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268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268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276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268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268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268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268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268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268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268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276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268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268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268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268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268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268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268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268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268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268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276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268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268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268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268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268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268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268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268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276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268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268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268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268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268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268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268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268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268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268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268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268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268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268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268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268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268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268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268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268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268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317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>
      <c r="A4" s="1"/>
      <c r="B4" s="11" t="s">
        <v>316</v>
      </c>
      <c r="C4" s="34" t="s">
        <v>340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64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1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18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18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34</v>
      </c>
      <c r="F14" s="10">
        <f>COUNTIFS($D$21:$D$140,"БКУХ",$E$21:$E$140,"Проти")</f>
        <v>0</v>
      </c>
      <c r="G14" s="10">
        <f>COUNTIFS($D$21:$D$140,"БКУХ",$E$21:$E$140,"Утр")</f>
        <v>1</v>
      </c>
      <c r="H14" s="10">
        <f>COUNTIFS($D$21:$D$140,"БКУХ",$E$21:$E$140,"Не гол")</f>
        <v>4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14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2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4</v>
      </c>
      <c r="F16" s="10">
        <f>COUNTIFS($D$21:$D$140,"БСР",$E$21:$E$140,"Проти")</f>
        <v>0</v>
      </c>
      <c r="G16" s="10">
        <f>COUNTIFS($D$21:$D$140,"БСР",$E$21:$E$140,"Утр")</f>
        <v>6</v>
      </c>
      <c r="H16" s="10">
        <f>COUNTIFS($D$21:$D$140,"БСР",$E$21:$E$140,"Не гол")</f>
        <v>5</v>
      </c>
      <c r="I16" s="10">
        <f>COUNTIFS($D$21:$D$140,"БСР",$E$21:$E$140,"Відсут")</f>
        <v>2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0</v>
      </c>
      <c r="F17" s="10">
        <f>COUNTIFS($D$21:$D$140,"ЄС",$E$21:$E$140,"Проти")</f>
        <v>0</v>
      </c>
      <c r="G17" s="10">
        <f>COUNTIFS($D$21:$D$140,"ЄС",$E$21:$E$140,"Утр")</f>
        <v>7</v>
      </c>
      <c r="H17" s="10">
        <f>COUNTIFS($D$21:$D$140,"ЄС",$E$21:$E$140,"Не гол")</f>
        <v>2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12</v>
      </c>
      <c r="F18" s="10">
        <f>COUNTIFS($D$21:$D$140,"Позафракційний",$E$21:$E$140,"Проти")</f>
        <v>1</v>
      </c>
      <c r="G18" s="10">
        <f>COUNTIFS($D$21:$D$140,"Позафракційний",$E$21:$E$140,"Утр")</f>
        <v>4</v>
      </c>
      <c r="H18" s="10">
        <f>COUNTIFS($D$21:$D$140,"Позафракційний",$E$21:$E$140,"Не гол")</f>
        <v>5</v>
      </c>
      <c r="I18" s="10">
        <f>COUNTIFS($D$21:$D$140,"Позафракційний",$E$21:$E$140,"Відсут")</f>
        <v>9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276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277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276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276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276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276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276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277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276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277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277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277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276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276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276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277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276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277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277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274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277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277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277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277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277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291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277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277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277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276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277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319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6.5" customHeight="1">
      <c r="A4" s="1"/>
      <c r="B4" s="11" t="s">
        <v>318</v>
      </c>
      <c r="C4" s="34" t="s">
        <v>341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86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0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13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21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35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4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13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3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12</v>
      </c>
      <c r="F16" s="10">
        <f>COUNTIFS($D$21:$D$140,"БСР",$E$21:$E$140,"Проти")</f>
        <v>0</v>
      </c>
      <c r="G16" s="10">
        <f>COUNTIFS($D$21:$D$140,"БСР",$E$21:$E$140,"Утр")</f>
        <v>0</v>
      </c>
      <c r="H16" s="10">
        <f>COUNTIFS($D$21:$D$140,"БСР",$E$21:$E$140,"Не гол")</f>
        <v>2</v>
      </c>
      <c r="I16" s="10">
        <f>COUNTIFS($D$21:$D$140,"БСР",$E$21:$E$140,"Відсут")</f>
        <v>3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8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2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18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0</v>
      </c>
      <c r="H18" s="10">
        <f>COUNTIFS($D$21:$D$140,"Позафракційний",$E$21:$E$140,"Не гол")</f>
        <v>4</v>
      </c>
      <c r="I18" s="10">
        <f>COUNTIFS($D$21:$D$140,"Позафракційний",$E$21:$E$140,"Відсут")</f>
        <v>9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291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276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276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276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291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276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276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291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291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276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276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291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276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274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276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274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291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291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291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291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B12" sqref="B12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0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321</v>
      </c>
      <c r="C3" s="4"/>
      <c r="D3" s="1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6.5" customHeight="1">
      <c r="A4" s="1"/>
      <c r="B4" s="11" t="s">
        <v>320</v>
      </c>
      <c r="C4" s="34" t="s">
        <v>342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74</v>
      </c>
      <c r="D5" s="8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9</v>
      </c>
      <c r="D7" s="8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18</v>
      </c>
      <c r="D8" s="8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30</v>
      </c>
      <c r="F14" s="10">
        <f>COUNTIFS($D$21:$D$140,"БКУХ",$E$21:$E$140,"Проти")</f>
        <v>0</v>
      </c>
      <c r="G14" s="10">
        <f>COUNTIFS($D$21:$D$140,"БКУХ",$E$21:$E$140,"Утр")</f>
        <v>2</v>
      </c>
      <c r="H14" s="10">
        <f>COUNTIFS($D$21:$D$140,"БКУХ",$E$21:$E$140,"Не гол")</f>
        <v>7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13</v>
      </c>
      <c r="F15" s="10">
        <f>COUNTIFS($D$21:$D$140,"СН",$E$21:$E$140,"Проти")</f>
        <v>0</v>
      </c>
      <c r="G15" s="10">
        <f>COUNTIFS($D$21:$D$140,"СН",$E$21:$E$140,"Утр")</f>
        <v>1</v>
      </c>
      <c r="H15" s="10">
        <f>COUNTIFS($D$21:$D$140,"СН",$E$21:$E$140,"Не гол")</f>
        <v>2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5</v>
      </c>
      <c r="F16" s="10">
        <f>COUNTIFS($D$21:$D$140,"БСР",$E$21:$E$140,"Проти")</f>
        <v>0</v>
      </c>
      <c r="G16" s="10">
        <f>COUNTIFS($D$21:$D$140,"БСР",$E$21:$E$140,"Утр")</f>
        <v>5</v>
      </c>
      <c r="H16" s="10">
        <f>COUNTIFS($D$21:$D$140,"БСР",$E$21:$E$140,"Не гол")</f>
        <v>5</v>
      </c>
      <c r="I16" s="10">
        <f>COUNTIFS($D$21:$D$140,"БСР",$E$21:$E$140,"Відсут")</f>
        <v>2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1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17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1</v>
      </c>
      <c r="H18" s="10">
        <f>COUNTIFS($D$21:$D$140,"Позафракційний",$E$21:$E$140,"Не гол")</f>
        <v>4</v>
      </c>
      <c r="I18" s="10">
        <f>COUNTIFS($D$21:$D$140,"Позафракційний",$E$21:$E$140,"Відсут")</f>
        <v>9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0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0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0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0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0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0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0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0" t="s">
        <v>276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0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0" t="s">
        <v>277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0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0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0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0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0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0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0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0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0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0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0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0" t="s">
        <v>276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0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0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0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0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0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0" t="s">
        <v>291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0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0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0" t="s">
        <v>276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0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0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0" t="s">
        <v>276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0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0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0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0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0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0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0" t="s">
        <v>276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0" t="s">
        <v>277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0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0" t="s">
        <v>276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0" t="s">
        <v>274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0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0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0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0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0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0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0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0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0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0" t="s">
        <v>277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0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0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0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0" t="s">
        <v>291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0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0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0" t="s">
        <v>276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0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0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0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0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0" t="s">
        <v>291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0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0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0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0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0" t="s">
        <v>276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0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0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0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0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0" t="s">
        <v>277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0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0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0" t="s">
        <v>276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0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0" t="s">
        <v>274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0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0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0" t="s">
        <v>276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0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0" t="s">
        <v>277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0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0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0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0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0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0" t="s">
        <v>277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0" t="s">
        <v>276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0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0" t="s">
        <v>291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0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0" t="s">
        <v>277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0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0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0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0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0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0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0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0" t="s">
        <v>276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0" t="s">
        <v>276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0" t="s">
        <v>277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0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0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0" t="s">
        <v>291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0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0" t="s">
        <v>276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0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0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0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0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0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0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0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0:AA140"/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283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A4" s="1"/>
      <c r="B4" s="11" t="s">
        <v>259</v>
      </c>
      <c r="C4" s="34" t="s">
        <v>323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83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14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5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18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38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2</v>
      </c>
      <c r="I14" s="10">
        <f>COUNTIFS($D$21:$D$140,"БКУХ",$E$21:$E$140,"Відсут")</f>
        <v>6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1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</v>
      </c>
      <c r="F16" s="10">
        <f>COUNTIFS($D$21:$D$140,"БСР",$E$21:$E$140,"Проти")</f>
        <v>0</v>
      </c>
      <c r="G16" s="10">
        <f>COUNTIFS($D$21:$D$140,"БСР",$E$21:$E$140,"Утр")</f>
        <v>11</v>
      </c>
      <c r="H16" s="10">
        <f>COUNTIFS($D$21:$D$140,"БСР",$E$21:$E$140,"Не гол")</f>
        <v>1</v>
      </c>
      <c r="I16" s="10">
        <f>COUNTIFS($D$21:$D$140,"БСР",$E$21:$E$140,"Відсут")</f>
        <v>4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1</v>
      </c>
      <c r="H17" s="10">
        <f>COUNTIFS($D$21:$D$140,"ЄС",$E$21:$E$140,"Не гол")</f>
        <v>0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20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2</v>
      </c>
      <c r="H18" s="10">
        <f>COUNTIFS($D$21:$D$140,"Позафракційний",$E$21:$E$140,"Не гол")</f>
        <v>1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268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268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268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268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268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278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268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268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268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268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268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268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268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270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268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268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278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268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268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270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268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268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268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268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9" t="s">
        <v>268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268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268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268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268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268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270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268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268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268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278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268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270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268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268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268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268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270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270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278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270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268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268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268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268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268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270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268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268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270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268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268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268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268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268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268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268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268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268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268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278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268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270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268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270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268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270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268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270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268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268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270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I4"/>
  </mergeCells>
  <pageMargins left="0.70866141732283472" right="0.70866141732283472" top="0.74803149606299213" bottom="0.74803149606299213" header="0" footer="0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opLeftCell="A28"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282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51.75" customHeight="1">
      <c r="A4" s="1"/>
      <c r="B4" s="11" t="s">
        <v>279</v>
      </c>
      <c r="C4" s="34" t="s">
        <v>324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86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5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10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38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2</v>
      </c>
      <c r="I14" s="10">
        <f>COUNTIFS($D$21:$D$140,"БКУХ",$E$21:$E$140,"Відсут")</f>
        <v>6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0</v>
      </c>
      <c r="I15" s="10">
        <f>COUNTIFS($D$21:$D$140,"СН",$E$21:$E$140,"Відсут")</f>
        <v>1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7</v>
      </c>
      <c r="F16" s="10">
        <f>COUNTIFS($D$21:$D$140,"БСР",$E$21:$E$140,"Проти")</f>
        <v>0</v>
      </c>
      <c r="G16" s="10">
        <f>COUNTIFS($D$21:$D$140,"БСР",$E$21:$E$140,"Утр")</f>
        <v>5</v>
      </c>
      <c r="H16" s="10">
        <f>COUNTIFS($D$21:$D$140,"БСР",$E$21:$E$140,"Не гол")</f>
        <v>1</v>
      </c>
      <c r="I16" s="10">
        <f>COUNTIFS($D$21:$D$140,"БСР",$E$21:$E$140,"Відсут")</f>
        <v>4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7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3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19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0</v>
      </c>
      <c r="H18" s="10">
        <f>COUNTIFS($D$21:$D$140,"Позафракційний",$E$21:$E$140,"Не гол")</f>
        <v>4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268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268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268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268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268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268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268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278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274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268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278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268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278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268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268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268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278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268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268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278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268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268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268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268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268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268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268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268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268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268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270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268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268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268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268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268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268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268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268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268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268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270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268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278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270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278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278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268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268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268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268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268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270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270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268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278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268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268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268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268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268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268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268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268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268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268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268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268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268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268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268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268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268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268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268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opLeftCell="A13" zoomScale="110" zoomScaleNormal="110"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281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8.75" customHeight="1">
      <c r="A4" s="1"/>
      <c r="B4" s="11" t="s">
        <v>280</v>
      </c>
      <c r="C4" s="34" t="s">
        <v>325</v>
      </c>
      <c r="D4" s="34"/>
      <c r="E4" s="34"/>
      <c r="F4" s="34"/>
      <c r="G4" s="34"/>
      <c r="H4" s="3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86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13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3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0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39</v>
      </c>
      <c r="F14" s="10">
        <f>COUNTIFS($D$21:$D$140,"БКУХ",$E$21:$E$140,"Проти")</f>
        <v>0</v>
      </c>
      <c r="G14" s="10">
        <f>COUNTIFS($D$21:$D$140,"БКУХ",$E$21:$E$140,"Утр")</f>
        <v>0</v>
      </c>
      <c r="H14" s="10">
        <f>COUNTIFS($D$21:$D$140,"БКУХ",$E$21:$E$140,"Не гол")</f>
        <v>1</v>
      </c>
      <c r="I14" s="10">
        <f>COUNTIFS($D$21:$D$140,"БКУХ",$E$21:$E$140,"Відсут")</f>
        <v>0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16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0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0</v>
      </c>
      <c r="F16" s="10">
        <f>COUNTIFS($D$21:$D$140,"БСР",$E$21:$E$140,"Проти")</f>
        <v>0</v>
      </c>
      <c r="G16" s="10">
        <f>COUNTIFS($D$21:$D$140,"БСР",$E$21:$E$140,"Утр")</f>
        <v>12</v>
      </c>
      <c r="H16" s="10">
        <f>COUNTIFS($D$21:$D$140,"БСР",$E$21:$E$140,"Не гол")</f>
        <v>1</v>
      </c>
      <c r="I16" s="10">
        <f>COUNTIFS($D$21:$D$140,"БСР",$E$21:$E$140,"Відсут")</f>
        <v>0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10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21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1</v>
      </c>
      <c r="H18" s="10">
        <f>COUNTIFS($D$21:$D$140,"Позафракційний",$E$21:$E$140,"Не гол")</f>
        <v>1</v>
      </c>
      <c r="I18" s="10">
        <f>COUNTIFS($D$21:$D$140,"Позафракційний",$E$21:$E$140,"Відсут")</f>
        <v>0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268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268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268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268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268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268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268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268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268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268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268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268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268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270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268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268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278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268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268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268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268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268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268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268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268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268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7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268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268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268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7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268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270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268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268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268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268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268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268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268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268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268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268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270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270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278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270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268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268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270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7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268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268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270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7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7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268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268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270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270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268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278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268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268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268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268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268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7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268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7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268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268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268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270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268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268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268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270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268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268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270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268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268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7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270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H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opLeftCell="A10" zoomScale="114" zoomScaleNormal="114"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285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>
      <c r="A4" s="1"/>
      <c r="B4" s="11" t="s">
        <v>286</v>
      </c>
      <c r="C4" s="34" t="s">
        <v>326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82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0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11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8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36</v>
      </c>
      <c r="F14" s="10">
        <f>COUNTIFS($D$21:$D$140,"БКУХ",$E$21:$E$140,"Проти")</f>
        <v>0</v>
      </c>
      <c r="G14" s="10">
        <f>COUNTIFS($D$21:$D$140,"БКУХ",$E$21:$E$140,"Утр")</f>
        <v>2</v>
      </c>
      <c r="H14" s="10">
        <f>COUNTIFS($D$21:$D$140,"БКУХ",$E$21:$E$140,"Не гол")</f>
        <v>1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14</v>
      </c>
      <c r="F15" s="10">
        <f>COUNTIFS($D$21:$D$140,"СН",$E$21:$E$140,"Проти")</f>
        <v>0</v>
      </c>
      <c r="G15" s="10">
        <f>COUNTIFS($D$21:$D$140,"СН",$E$21:$E$140,"Утр")</f>
        <v>1</v>
      </c>
      <c r="H15" s="10">
        <f>COUNTIFS($D$21:$D$140,"СН",$E$21:$E$140,"Не гол")</f>
        <v>1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4</v>
      </c>
      <c r="F16" s="10">
        <f>COUNTIFS($D$21:$D$140,"БСР",$E$21:$E$140,"Проти")</f>
        <v>0</v>
      </c>
      <c r="G16" s="10">
        <f>COUNTIFS($D$21:$D$140,"БСР",$E$21:$E$140,"Утр")</f>
        <v>7</v>
      </c>
      <c r="H16" s="10">
        <f>COUNTIFS($D$21:$D$140,"БСР",$E$21:$E$140,"Не гол")</f>
        <v>2</v>
      </c>
      <c r="I16" s="10">
        <f>COUNTIFS($D$21:$D$140,"БСР",$E$21:$E$140,"Відсут")</f>
        <v>4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10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18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1</v>
      </c>
      <c r="H18" s="10">
        <f>COUNTIFS($D$21:$D$140,"Позафракційний",$E$21:$E$140,"Не гол")</f>
        <v>4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4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4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4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4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4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4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4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4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4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4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4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4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4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4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4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4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4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4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4" t="s">
        <v>276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4" t="s">
        <v>276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4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4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4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4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4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4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4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4" t="s">
        <v>277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4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4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4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4" t="s">
        <v>276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4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4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4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4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4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4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4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4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4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4" t="s">
        <v>277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4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4" t="s">
        <v>291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4" t="s">
        <v>291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4" t="s">
        <v>277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4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4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4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4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4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4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4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4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4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4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4" t="s">
        <v>291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4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4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4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4" t="s">
        <v>277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4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4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4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4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4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4" t="s">
        <v>276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4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4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4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4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4" t="s">
        <v>277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4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4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4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4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4" t="s">
        <v>277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4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4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4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4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4" t="s">
        <v>276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4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4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4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4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4" t="s">
        <v>277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4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4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4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4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4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4" t="s">
        <v>277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4" t="s">
        <v>276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4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4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4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4" t="s">
        <v>291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4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4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4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4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4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4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4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4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4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4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4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4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4" t="s">
        <v>277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4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4" t="s">
        <v>277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4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4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4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4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4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4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4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287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5" customHeight="1">
      <c r="A4" s="1"/>
      <c r="B4" s="11" t="s">
        <v>288</v>
      </c>
      <c r="C4" s="34" t="s">
        <v>327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93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2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4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4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17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37</v>
      </c>
      <c r="F14" s="10">
        <f>COUNTIFS($D$21:$D$140,"БКУХ",$E$21:$E$140,"Проти")</f>
        <v>1</v>
      </c>
      <c r="G14" s="10">
        <f>COUNTIFS($D$21:$D$140,"БКУХ",$E$21:$E$140,"Утр")</f>
        <v>0</v>
      </c>
      <c r="H14" s="10">
        <f>COUNTIFS($D$21:$D$140,"БКУХ",$E$21:$E$140,"Не гол")</f>
        <v>2</v>
      </c>
      <c r="I14" s="10">
        <f>COUNTIFS($D$21:$D$140,"БКУХ",$E$21:$E$140,"Відсут")</f>
        <v>6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14</v>
      </c>
      <c r="F15" s="10">
        <f>COUNTIFS($D$21:$D$140,"СН",$E$21:$E$140,"Проти")</f>
        <v>1</v>
      </c>
      <c r="G15" s="10">
        <f>COUNTIFS($D$21:$D$140,"СН",$E$21:$E$140,"Утр")</f>
        <v>0</v>
      </c>
      <c r="H15" s="10">
        <f>COUNTIFS($D$21:$D$140,"СН",$E$21:$E$140,"Не гол")</f>
        <v>1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13</v>
      </c>
      <c r="F16" s="10">
        <f>COUNTIFS($D$21:$D$140,"БСР",$E$21:$E$140,"Проти")</f>
        <v>0</v>
      </c>
      <c r="G16" s="10">
        <f>COUNTIFS($D$21:$D$140,"БСР",$E$21:$E$140,"Утр")</f>
        <v>1</v>
      </c>
      <c r="H16" s="10">
        <f>COUNTIFS($D$21:$D$140,"БСР",$E$21:$E$140,"Не гол")</f>
        <v>0</v>
      </c>
      <c r="I16" s="10">
        <f>COUNTIFS($D$21:$D$140,"БСР",$E$21:$E$140,"Відсут")</f>
        <v>3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10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19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3</v>
      </c>
      <c r="H18" s="10">
        <f>COUNTIFS($D$21:$D$140,"Позафракційний",$E$21:$E$140,"Не гол")</f>
        <v>1</v>
      </c>
      <c r="I18" s="10">
        <f>COUNTIFS($D$21:$D$140,"Позафракційний",$E$21:$E$140,"Відсут")</f>
        <v>8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291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291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276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291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292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291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292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291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291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291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276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291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291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277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291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277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291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291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291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277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291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291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291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291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276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291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291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291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276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277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291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291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289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55.5" customHeight="1">
      <c r="A4" s="1"/>
      <c r="B4" s="11" t="s">
        <v>290</v>
      </c>
      <c r="C4" s="34" t="s">
        <v>328</v>
      </c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90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1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4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7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18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35</v>
      </c>
      <c r="F14" s="10">
        <f>COUNTIFS($D$21:$D$140,"БКУХ",$E$21:$E$140,"Проти")</f>
        <v>1</v>
      </c>
      <c r="G14" s="10">
        <f>COUNTIFS($D$21:$D$140,"БКУХ",$E$21:$E$140,"Утр")</f>
        <v>1</v>
      </c>
      <c r="H14" s="10">
        <f>COUNTIFS($D$21:$D$140,"БКУХ",$E$21:$E$140,"Не гол")</f>
        <v>2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15</v>
      </c>
      <c r="F15" s="10">
        <f>COUNTIFS($D$21:$D$140,"СН",$E$21:$E$140,"Проти")</f>
        <v>0</v>
      </c>
      <c r="G15" s="10">
        <f>COUNTIFS($D$21:$D$140,"СН",$E$21:$E$140,"Утр")</f>
        <v>1</v>
      </c>
      <c r="H15" s="10">
        <f>COUNTIFS($D$21:$D$140,"СН",$E$21:$E$140,"Не гол")</f>
        <v>0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12</v>
      </c>
      <c r="F16" s="10">
        <f>COUNTIFS($D$21:$D$140,"БСР",$E$21:$E$140,"Проти")</f>
        <v>0</v>
      </c>
      <c r="G16" s="10">
        <f>COUNTIFS($D$21:$D$140,"БСР",$E$21:$E$140,"Утр")</f>
        <v>0</v>
      </c>
      <c r="H16" s="10">
        <f>COUNTIFS($D$21:$D$140,"БСР",$E$21:$E$140,"Не гол")</f>
        <v>1</v>
      </c>
      <c r="I16" s="10">
        <f>COUNTIFS($D$21:$D$140,"БСР",$E$21:$E$140,"Відсут")</f>
        <v>4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9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1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19</v>
      </c>
      <c r="F18" s="10">
        <f>COUNTIFS($D$21:$D$140,"Позафракційний",$E$21:$E$140,"Проти")</f>
        <v>0</v>
      </c>
      <c r="G18" s="10">
        <f>COUNTIFS($D$21:$D$140,"Позафракційний",$E$21:$E$140,"Утр")</f>
        <v>2</v>
      </c>
      <c r="H18" s="10">
        <f>COUNTIFS($D$21:$D$140,"Позафракційний",$E$21:$E$140,"Не гол")</f>
        <v>3</v>
      </c>
      <c r="I18" s="10">
        <f>COUNTIFS($D$21:$D$140,"Позафракційний",$E$21:$E$140,"Відсут")</f>
        <v>7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268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268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268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268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268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268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268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268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268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268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268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278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268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268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268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278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268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268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268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270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268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268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278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268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268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268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268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268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268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268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269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268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268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268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268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268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268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268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268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268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268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268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268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278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268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274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268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268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268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268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268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268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268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270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268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268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268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268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268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268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268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268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268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268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268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268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278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268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268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268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268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268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268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268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268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278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268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278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270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268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268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268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268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268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268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268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268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268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268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270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268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268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268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268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268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268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268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I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workbookViewId="0">
      <selection activeCell="C5" sqref="C5"/>
    </sheetView>
  </sheetViews>
  <sheetFormatPr defaultColWidth="14.42578125" defaultRowHeight="15" customHeight="1"/>
  <cols>
    <col min="1" max="1" width="5.28515625" style="2" customWidth="1"/>
    <col min="2" max="2" width="21.140625" style="2" customWidth="1"/>
    <col min="3" max="3" width="46.28515625" style="2" customWidth="1"/>
    <col min="4" max="4" width="33.140625" style="2" hidden="1" customWidth="1"/>
    <col min="5" max="5" width="11.140625" style="2" customWidth="1"/>
    <col min="6" max="10" width="9.140625" style="2" customWidth="1"/>
    <col min="11" max="27" width="8.7109375" style="2" customWidth="1"/>
    <col min="28" max="16384" width="14.42578125" style="2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3" t="s">
        <v>293</v>
      </c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3.5" customHeight="1">
      <c r="A4" s="1"/>
      <c r="B4" s="11" t="s">
        <v>294</v>
      </c>
      <c r="C4" s="34" t="s">
        <v>329</v>
      </c>
      <c r="D4" s="34"/>
      <c r="E4" s="34"/>
      <c r="F4" s="34"/>
      <c r="G4" s="34"/>
      <c r="H4" s="34"/>
      <c r="I4" s="34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"/>
      <c r="B5" s="6" t="s">
        <v>260</v>
      </c>
      <c r="C5" s="7">
        <f>SUM(E14:E18)</f>
        <v>77</v>
      </c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6" t="s">
        <v>261</v>
      </c>
      <c r="C6" s="7">
        <f>SUM(F14:F18)</f>
        <v>1</v>
      </c>
      <c r="D6" s="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>
      <c r="A7" s="1"/>
      <c r="B7" s="6" t="s">
        <v>262</v>
      </c>
      <c r="C7" s="7">
        <f>SUM(G14:G18)</f>
        <v>14</v>
      </c>
      <c r="D7" s="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6" t="s">
        <v>263</v>
      </c>
      <c r="C8" s="7">
        <f>SUM(H14:H18)</f>
        <v>9</v>
      </c>
      <c r="D8" s="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>
      <c r="A9" s="1"/>
      <c r="B9" s="6" t="s">
        <v>264</v>
      </c>
      <c r="C9" s="7">
        <f>SUM(I14:I18)</f>
        <v>19</v>
      </c>
      <c r="D9" s="8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 t="s">
        <v>265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"/>
      <c r="B11" s="1" t="s">
        <v>266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1"/>
      <c r="B12" s="5" t="s">
        <v>267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>
      <c r="A13" s="1"/>
      <c r="B13" s="1"/>
      <c r="C13" s="1"/>
      <c r="D13" s="1"/>
      <c r="E13" s="9" t="s">
        <v>268</v>
      </c>
      <c r="F13" s="9" t="s">
        <v>269</v>
      </c>
      <c r="G13" s="9" t="s">
        <v>270</v>
      </c>
      <c r="H13" s="9" t="s">
        <v>271</v>
      </c>
      <c r="I13" s="9" t="s">
        <v>7</v>
      </c>
      <c r="J13" s="9" t="s">
        <v>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>
      <c r="A14" s="1"/>
      <c r="B14" s="5" t="s">
        <v>9</v>
      </c>
      <c r="C14" s="1"/>
      <c r="D14" s="1"/>
      <c r="E14" s="10">
        <f>COUNTIFS($D$21:$D$140,"БКУХ",$E$21:$E$140,"За")</f>
        <v>34</v>
      </c>
      <c r="F14" s="10">
        <f>COUNTIFS($D$21:$D$140,"БКУХ",$E$21:$E$140,"Проти")</f>
        <v>0</v>
      </c>
      <c r="G14" s="10">
        <f>COUNTIFS($D$21:$D$140,"БКУХ",$E$21:$E$140,"Утр")</f>
        <v>2</v>
      </c>
      <c r="H14" s="10">
        <f>COUNTIFS($D$21:$D$140,"БКУХ",$E$21:$E$140,"Не гол")</f>
        <v>3</v>
      </c>
      <c r="I14" s="10">
        <f>COUNTIFS($D$21:$D$140,"БКУХ",$E$21:$E$140,"Відсут")</f>
        <v>7</v>
      </c>
      <c r="J14" s="10">
        <f>COUNTIF(D21:D140,"БКУХ")</f>
        <v>46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>
      <c r="A15" s="1"/>
      <c r="B15" s="5" t="s">
        <v>10</v>
      </c>
      <c r="C15" s="1"/>
      <c r="D15" s="1"/>
      <c r="E15" s="10">
        <f>COUNTIFS($D$21:$D$140,"СН",$E$21:$E$140,"За")</f>
        <v>14</v>
      </c>
      <c r="F15" s="10">
        <f>COUNTIFS($D$21:$D$140,"СН",$E$21:$E$140,"Проти")</f>
        <v>0</v>
      </c>
      <c r="G15" s="10">
        <f>COUNTIFS($D$21:$D$140,"СН",$E$21:$E$140,"Утр")</f>
        <v>0</v>
      </c>
      <c r="H15" s="10">
        <f>COUNTIFS($D$21:$D$140,"СН",$E$21:$E$140,"Не гол")</f>
        <v>2</v>
      </c>
      <c r="I15" s="10">
        <f>COUNTIFS($D$21:$D$140,"СН",$E$21:$E$140,"Відсут")</f>
        <v>0</v>
      </c>
      <c r="J15" s="10">
        <f>COUNTIF(D21:D140,"СН")</f>
        <v>16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>
      <c r="A16" s="1"/>
      <c r="B16" s="5" t="s">
        <v>11</v>
      </c>
      <c r="C16" s="1"/>
      <c r="D16" s="1"/>
      <c r="E16" s="10">
        <f>COUNTIFS($D$21:$D$140,"БСР",$E$21:$E$140,"За")</f>
        <v>4</v>
      </c>
      <c r="F16" s="10">
        <f>COUNTIFS($D$21:$D$140,"БСР",$E$21:$E$140,"Проти")</f>
        <v>0</v>
      </c>
      <c r="G16" s="10">
        <f>COUNTIFS($D$21:$D$140,"БСР",$E$21:$E$140,"Утр")</f>
        <v>9</v>
      </c>
      <c r="H16" s="10">
        <f>COUNTIFS($D$21:$D$140,"БСР",$E$21:$E$140,"Не гол")</f>
        <v>1</v>
      </c>
      <c r="I16" s="10">
        <f>COUNTIFS($D$21:$D$140,"БСР",$E$21:$E$140,"Відсут")</f>
        <v>3</v>
      </c>
      <c r="J16" s="10">
        <f>COUNTIF(D21:D140,"БСР")</f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5" t="s">
        <v>12</v>
      </c>
      <c r="C17" s="1"/>
      <c r="D17" s="1"/>
      <c r="E17" s="10">
        <f>COUNTIFS($D$21:$D$140,"ЄС",$E$21:$E$140,"За")</f>
        <v>10</v>
      </c>
      <c r="F17" s="10">
        <f>COUNTIFS($D$21:$D$140,"ЄС",$E$21:$E$140,"Проти")</f>
        <v>0</v>
      </c>
      <c r="G17" s="10">
        <f>COUNTIFS($D$21:$D$140,"ЄС",$E$21:$E$140,"Утр")</f>
        <v>0</v>
      </c>
      <c r="H17" s="10">
        <f>COUNTIFS($D$21:$D$140,"ЄС",$E$21:$E$140,"Не гол")</f>
        <v>0</v>
      </c>
      <c r="I17" s="10">
        <f>COUNTIFS($D$21:$D$140,"ЄС",$E$21:$E$140,"Відсут")</f>
        <v>0</v>
      </c>
      <c r="J17" s="10">
        <f>COUNTIF(D21:D140,"ЄС")</f>
        <v>10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1"/>
      <c r="B18" s="5" t="s">
        <v>13</v>
      </c>
      <c r="C18" s="1"/>
      <c r="D18" s="1"/>
      <c r="E18" s="10">
        <f>COUNTIFS($D$21:$D$140,"Позафракційний",$E$21:$E$140,"За")</f>
        <v>15</v>
      </c>
      <c r="F18" s="10">
        <f>COUNTIFS($D$21:$D$140,"Позафракційний",$E$21:$E$140,"Проти")</f>
        <v>1</v>
      </c>
      <c r="G18" s="10">
        <f>COUNTIFS($D$21:$D$140,"Позафракційний",$E$21:$E$140,"Утр")</f>
        <v>3</v>
      </c>
      <c r="H18" s="10">
        <f>COUNTIFS($D$21:$D$140,"Позафракційний",$E$21:$E$140,"Не гол")</f>
        <v>3</v>
      </c>
      <c r="I18" s="10">
        <f>COUNTIFS($D$21:$D$140,"Позафракційний",$E$21:$E$140,"Відсут")</f>
        <v>9</v>
      </c>
      <c r="J18" s="10">
        <f>COUNTIF(D21:D140,"Позафракційний")</f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1" t="s">
        <v>14</v>
      </c>
      <c r="B21" s="1" t="s">
        <v>15</v>
      </c>
      <c r="C21" s="1" t="s">
        <v>16</v>
      </c>
      <c r="D21" s="1" t="s">
        <v>16</v>
      </c>
      <c r="E21" s="1" t="s">
        <v>291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1" t="s">
        <v>17</v>
      </c>
      <c r="B22" s="1" t="s">
        <v>18</v>
      </c>
      <c r="C22" s="1" t="s">
        <v>11</v>
      </c>
      <c r="D22" s="1" t="s">
        <v>19</v>
      </c>
      <c r="E22" s="1" t="s">
        <v>274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1" t="s">
        <v>20</v>
      </c>
      <c r="B23" s="1" t="s">
        <v>21</v>
      </c>
      <c r="C23" s="1" t="s">
        <v>16</v>
      </c>
      <c r="D23" s="1" t="s">
        <v>16</v>
      </c>
      <c r="E23" s="1" t="s">
        <v>291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1" t="s">
        <v>22</v>
      </c>
      <c r="B24" s="1" t="s">
        <v>23</v>
      </c>
      <c r="C24" s="1" t="s">
        <v>9</v>
      </c>
      <c r="D24" s="1" t="s">
        <v>24</v>
      </c>
      <c r="E24" s="1" t="s">
        <v>291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1" t="s">
        <v>25</v>
      </c>
      <c r="B25" s="1" t="s">
        <v>26</v>
      </c>
      <c r="C25" s="1" t="s">
        <v>16</v>
      </c>
      <c r="D25" s="1" t="s">
        <v>16</v>
      </c>
      <c r="E25" s="1" t="s">
        <v>291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1" t="s">
        <v>27</v>
      </c>
      <c r="B26" s="1" t="s">
        <v>28</v>
      </c>
      <c r="C26" s="1" t="s">
        <v>9</v>
      </c>
      <c r="D26" s="1" t="s">
        <v>24</v>
      </c>
      <c r="E26" s="1" t="s">
        <v>291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1" t="s">
        <v>29</v>
      </c>
      <c r="B27" s="1" t="s">
        <v>30</v>
      </c>
      <c r="C27" s="1" t="s">
        <v>16</v>
      </c>
      <c r="D27" s="1" t="s">
        <v>16</v>
      </c>
      <c r="E27" s="1" t="s">
        <v>291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1" t="s">
        <v>31</v>
      </c>
      <c r="B28" s="1" t="s">
        <v>32</v>
      </c>
      <c r="C28" s="1" t="s">
        <v>9</v>
      </c>
      <c r="D28" s="1" t="s">
        <v>24</v>
      </c>
      <c r="E28" s="1" t="s">
        <v>276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1" t="s">
        <v>33</v>
      </c>
      <c r="B29" s="1" t="s">
        <v>34</v>
      </c>
      <c r="C29" s="1" t="s">
        <v>9</v>
      </c>
      <c r="D29" s="1" t="s">
        <v>24</v>
      </c>
      <c r="E29" s="1" t="s">
        <v>291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 t="s">
        <v>35</v>
      </c>
      <c r="B30" s="1" t="s">
        <v>36</v>
      </c>
      <c r="C30" s="1" t="s">
        <v>16</v>
      </c>
      <c r="D30" s="1" t="s">
        <v>16</v>
      </c>
      <c r="E30" s="1" t="s">
        <v>274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 t="s">
        <v>37</v>
      </c>
      <c r="B31" s="1" t="s">
        <v>38</v>
      </c>
      <c r="C31" s="1" t="s">
        <v>16</v>
      </c>
      <c r="D31" s="1" t="s">
        <v>16</v>
      </c>
      <c r="E31" s="1" t="s">
        <v>274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 t="s">
        <v>39</v>
      </c>
      <c r="B32" s="1" t="s">
        <v>40</v>
      </c>
      <c r="C32" s="1" t="s">
        <v>16</v>
      </c>
      <c r="D32" s="1" t="s">
        <v>16</v>
      </c>
      <c r="E32" s="1" t="s">
        <v>274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 t="s">
        <v>41</v>
      </c>
      <c r="B33" s="1" t="s">
        <v>42</v>
      </c>
      <c r="C33" s="1" t="s">
        <v>9</v>
      </c>
      <c r="D33" s="1" t="s">
        <v>24</v>
      </c>
      <c r="E33" s="1" t="s">
        <v>291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 t="s">
        <v>43</v>
      </c>
      <c r="B34" s="1" t="s">
        <v>44</v>
      </c>
      <c r="C34" s="1" t="s">
        <v>9</v>
      </c>
      <c r="D34" s="1" t="s">
        <v>24</v>
      </c>
      <c r="E34" s="1" t="s">
        <v>291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 t="s">
        <v>45</v>
      </c>
      <c r="B35" s="1" t="s">
        <v>46</v>
      </c>
      <c r="C35" s="1" t="s">
        <v>9</v>
      </c>
      <c r="D35" s="1" t="s">
        <v>24</v>
      </c>
      <c r="E35" s="1" t="s">
        <v>291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 t="s">
        <v>47</v>
      </c>
      <c r="B36" s="1" t="s">
        <v>48</v>
      </c>
      <c r="C36" s="1" t="s">
        <v>9</v>
      </c>
      <c r="D36" s="1" t="s">
        <v>24</v>
      </c>
      <c r="E36" s="1" t="s">
        <v>291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 t="s">
        <v>49</v>
      </c>
      <c r="B37" s="1" t="s">
        <v>50</v>
      </c>
      <c r="C37" s="1" t="s">
        <v>10</v>
      </c>
      <c r="D37" s="1" t="s">
        <v>51</v>
      </c>
      <c r="E37" s="1" t="s">
        <v>291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 t="s">
        <v>52</v>
      </c>
      <c r="B38" s="1" t="s">
        <v>53</v>
      </c>
      <c r="C38" s="1" t="s">
        <v>16</v>
      </c>
      <c r="D38" s="1" t="s">
        <v>16</v>
      </c>
      <c r="E38" s="1" t="s">
        <v>291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 t="s">
        <v>54</v>
      </c>
      <c r="B39" s="1" t="s">
        <v>55</v>
      </c>
      <c r="C39" s="1" t="s">
        <v>16</v>
      </c>
      <c r="D39" s="1" t="s">
        <v>16</v>
      </c>
      <c r="E39" s="1" t="s">
        <v>291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 t="s">
        <v>56</v>
      </c>
      <c r="B40" s="1" t="s">
        <v>57</v>
      </c>
      <c r="C40" s="1" t="s">
        <v>9</v>
      </c>
      <c r="D40" s="1" t="s">
        <v>24</v>
      </c>
      <c r="E40" s="1" t="s">
        <v>291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 t="s">
        <v>58</v>
      </c>
      <c r="B41" s="1" t="s">
        <v>59</v>
      </c>
      <c r="C41" s="1" t="s">
        <v>9</v>
      </c>
      <c r="D41" s="1" t="s">
        <v>24</v>
      </c>
      <c r="E41" s="1" t="s">
        <v>276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 t="s">
        <v>60</v>
      </c>
      <c r="B42" s="1" t="s">
        <v>61</v>
      </c>
      <c r="C42" s="1" t="s">
        <v>9</v>
      </c>
      <c r="D42" s="1" t="s">
        <v>24</v>
      </c>
      <c r="E42" s="1" t="s">
        <v>291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 t="s">
        <v>62</v>
      </c>
      <c r="B43" s="1" t="s">
        <v>63</v>
      </c>
      <c r="C43" s="1" t="s">
        <v>9</v>
      </c>
      <c r="D43" s="1" t="s">
        <v>24</v>
      </c>
      <c r="E43" s="1" t="s">
        <v>291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 t="s">
        <v>64</v>
      </c>
      <c r="B44" s="1" t="s">
        <v>65</v>
      </c>
      <c r="C44" s="1" t="s">
        <v>10</v>
      </c>
      <c r="D44" s="1" t="s">
        <v>51</v>
      </c>
      <c r="E44" s="1" t="s">
        <v>291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 t="s">
        <v>66</v>
      </c>
      <c r="B45" s="1" t="s">
        <v>67</v>
      </c>
      <c r="C45" s="1" t="s">
        <v>10</v>
      </c>
      <c r="D45" s="1" t="s">
        <v>51</v>
      </c>
      <c r="E45" s="1" t="s">
        <v>291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 t="s">
        <v>68</v>
      </c>
      <c r="B46" s="1" t="s">
        <v>69</v>
      </c>
      <c r="C46" s="1" t="s">
        <v>9</v>
      </c>
      <c r="D46" s="1" t="s">
        <v>24</v>
      </c>
      <c r="E46" s="1" t="s">
        <v>274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 t="s">
        <v>70</v>
      </c>
      <c r="B47" s="1" t="s">
        <v>71</v>
      </c>
      <c r="C47" s="1" t="s">
        <v>9</v>
      </c>
      <c r="D47" s="1" t="s">
        <v>24</v>
      </c>
      <c r="E47" s="1" t="s">
        <v>291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 t="s">
        <v>72</v>
      </c>
      <c r="B48" s="1" t="s">
        <v>73</v>
      </c>
      <c r="C48" s="1" t="s">
        <v>10</v>
      </c>
      <c r="D48" s="1" t="s">
        <v>51</v>
      </c>
      <c r="E48" s="1" t="s">
        <v>291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 t="s">
        <v>74</v>
      </c>
      <c r="B49" s="1" t="s">
        <v>75</v>
      </c>
      <c r="C49" s="1" t="s">
        <v>16</v>
      </c>
      <c r="D49" s="1" t="s">
        <v>16</v>
      </c>
      <c r="E49" s="1" t="s">
        <v>291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 t="s">
        <v>76</v>
      </c>
      <c r="B50" s="1" t="s">
        <v>77</v>
      </c>
      <c r="C50" s="1" t="s">
        <v>16</v>
      </c>
      <c r="D50" s="1" t="s">
        <v>16</v>
      </c>
      <c r="E50" s="1" t="s">
        <v>274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 t="s">
        <v>78</v>
      </c>
      <c r="B51" s="1" t="s">
        <v>79</v>
      </c>
      <c r="C51" s="1" t="s">
        <v>16</v>
      </c>
      <c r="D51" s="1" t="s">
        <v>16</v>
      </c>
      <c r="E51" s="1" t="s">
        <v>276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 t="s">
        <v>80</v>
      </c>
      <c r="B52" s="1" t="s">
        <v>81</v>
      </c>
      <c r="C52" s="1" t="s">
        <v>10</v>
      </c>
      <c r="D52" s="1" t="s">
        <v>51</v>
      </c>
      <c r="E52" s="1" t="s">
        <v>291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 t="s">
        <v>82</v>
      </c>
      <c r="B53" s="1" t="s">
        <v>83</v>
      </c>
      <c r="C53" s="1" t="s">
        <v>12</v>
      </c>
      <c r="D53" s="1" t="s">
        <v>84</v>
      </c>
      <c r="E53" s="1" t="s">
        <v>291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 t="s">
        <v>85</v>
      </c>
      <c r="B54" s="1" t="s">
        <v>86</v>
      </c>
      <c r="C54" s="1" t="s">
        <v>9</v>
      </c>
      <c r="D54" s="1" t="s">
        <v>24</v>
      </c>
      <c r="E54" s="1" t="s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 t="s">
        <v>87</v>
      </c>
      <c r="B55" s="1" t="s">
        <v>88</v>
      </c>
      <c r="C55" s="1" t="s">
        <v>10</v>
      </c>
      <c r="D55" s="1" t="s">
        <v>51</v>
      </c>
      <c r="E55" s="1" t="s">
        <v>291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 t="s">
        <v>89</v>
      </c>
      <c r="B56" s="1" t="s">
        <v>90</v>
      </c>
      <c r="C56" s="1" t="s">
        <v>16</v>
      </c>
      <c r="D56" s="1" t="s">
        <v>16</v>
      </c>
      <c r="E56" s="1" t="s">
        <v>274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 t="s">
        <v>91</v>
      </c>
      <c r="B57" s="1" t="s">
        <v>92</v>
      </c>
      <c r="C57" s="1" t="s">
        <v>9</v>
      </c>
      <c r="D57" s="1" t="s">
        <v>24</v>
      </c>
      <c r="E57" s="1" t="s">
        <v>291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 t="s">
        <v>93</v>
      </c>
      <c r="B58" s="1" t="s">
        <v>94</v>
      </c>
      <c r="C58" s="1" t="s">
        <v>11</v>
      </c>
      <c r="D58" s="1" t="s">
        <v>19</v>
      </c>
      <c r="E58" s="1" t="s">
        <v>277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 t="s">
        <v>95</v>
      </c>
      <c r="B59" s="1" t="s">
        <v>96</v>
      </c>
      <c r="C59" s="1" t="s">
        <v>10</v>
      </c>
      <c r="D59" s="1" t="s">
        <v>51</v>
      </c>
      <c r="E59" s="1" t="s">
        <v>291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 t="s">
        <v>97</v>
      </c>
      <c r="B60" s="1" t="s">
        <v>98</v>
      </c>
      <c r="C60" s="1" t="s">
        <v>10</v>
      </c>
      <c r="D60" s="1" t="s">
        <v>51</v>
      </c>
      <c r="E60" s="1" t="s">
        <v>291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 t="s">
        <v>99</v>
      </c>
      <c r="B61" s="1" t="s">
        <v>100</v>
      </c>
      <c r="C61" s="1" t="s">
        <v>9</v>
      </c>
      <c r="D61" s="1" t="s">
        <v>24</v>
      </c>
      <c r="E61" s="1" t="s">
        <v>291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 t="s">
        <v>101</v>
      </c>
      <c r="B62" s="1" t="s">
        <v>102</v>
      </c>
      <c r="C62" s="1" t="s">
        <v>9</v>
      </c>
      <c r="D62" s="1" t="s">
        <v>24</v>
      </c>
      <c r="E62" s="1" t="s">
        <v>277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 t="s">
        <v>103</v>
      </c>
      <c r="B63" s="1" t="s">
        <v>104</v>
      </c>
      <c r="C63" s="1" t="s">
        <v>9</v>
      </c>
      <c r="D63" s="1" t="s">
        <v>24</v>
      </c>
      <c r="E63" s="1" t="s">
        <v>291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 t="s">
        <v>105</v>
      </c>
      <c r="B64" s="1" t="s">
        <v>106</v>
      </c>
      <c r="C64" s="1" t="s">
        <v>10</v>
      </c>
      <c r="D64" s="1" t="s">
        <v>51</v>
      </c>
      <c r="E64" s="1" t="s">
        <v>291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 t="s">
        <v>107</v>
      </c>
      <c r="B65" s="1" t="s">
        <v>108</v>
      </c>
      <c r="C65" s="1" t="s">
        <v>12</v>
      </c>
      <c r="D65" s="1" t="s">
        <v>84</v>
      </c>
      <c r="E65" s="1" t="s">
        <v>291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 t="s">
        <v>109</v>
      </c>
      <c r="B66" s="1" t="s">
        <v>110</v>
      </c>
      <c r="C66" s="1" t="s">
        <v>9</v>
      </c>
      <c r="D66" s="1" t="s">
        <v>24</v>
      </c>
      <c r="E66" s="1" t="s">
        <v>276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 t="s">
        <v>111</v>
      </c>
      <c r="B67" s="1" t="s">
        <v>112</v>
      </c>
      <c r="C67" s="1" t="s">
        <v>16</v>
      </c>
      <c r="D67" s="1" t="s">
        <v>16</v>
      </c>
      <c r="E67" s="1" t="s">
        <v>291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 t="s">
        <v>113</v>
      </c>
      <c r="B68" s="1" t="s">
        <v>114</v>
      </c>
      <c r="C68" s="1" t="s">
        <v>9</v>
      </c>
      <c r="D68" s="1" t="s">
        <v>24</v>
      </c>
      <c r="E68" s="1" t="s">
        <v>291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 t="s">
        <v>115</v>
      </c>
      <c r="B69" s="1" t="s">
        <v>116</v>
      </c>
      <c r="C69" s="1" t="s">
        <v>10</v>
      </c>
      <c r="D69" s="1" t="s">
        <v>51</v>
      </c>
      <c r="E69" s="1" t="s">
        <v>276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 t="s">
        <v>117</v>
      </c>
      <c r="B70" s="1" t="s">
        <v>272</v>
      </c>
      <c r="C70" s="1" t="s">
        <v>9</v>
      </c>
      <c r="D70" s="1" t="s">
        <v>24</v>
      </c>
      <c r="E70" s="1" t="s">
        <v>291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 t="s">
        <v>119</v>
      </c>
      <c r="B71" s="1" t="s">
        <v>120</v>
      </c>
      <c r="C71" s="1" t="s">
        <v>9</v>
      </c>
      <c r="D71" s="1" t="s">
        <v>24</v>
      </c>
      <c r="E71" s="1" t="s">
        <v>291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 t="s">
        <v>121</v>
      </c>
      <c r="B72" s="1" t="s">
        <v>122</v>
      </c>
      <c r="C72" s="1" t="s">
        <v>12</v>
      </c>
      <c r="D72" s="1" t="s">
        <v>84</v>
      </c>
      <c r="E72" s="1" t="s">
        <v>291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 t="s">
        <v>123</v>
      </c>
      <c r="B73" s="1" t="s">
        <v>124</v>
      </c>
      <c r="C73" s="1" t="s">
        <v>9</v>
      </c>
      <c r="D73" s="1" t="s">
        <v>24</v>
      </c>
      <c r="E73" s="1" t="s">
        <v>291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 t="s">
        <v>125</v>
      </c>
      <c r="B74" s="1" t="s">
        <v>126</v>
      </c>
      <c r="C74" s="1" t="s">
        <v>12</v>
      </c>
      <c r="D74" s="1" t="s">
        <v>84</v>
      </c>
      <c r="E74" s="1" t="s">
        <v>291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 t="s">
        <v>127</v>
      </c>
      <c r="B75" s="1" t="s">
        <v>128</v>
      </c>
      <c r="C75" s="1" t="s">
        <v>11</v>
      </c>
      <c r="D75" s="1" t="s">
        <v>19</v>
      </c>
      <c r="E75" s="1" t="s">
        <v>274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 t="s">
        <v>129</v>
      </c>
      <c r="B76" s="1" t="s">
        <v>130</v>
      </c>
      <c r="C76" s="1" t="s">
        <v>9</v>
      </c>
      <c r="D76" s="1" t="s">
        <v>24</v>
      </c>
      <c r="E76" s="1" t="s">
        <v>291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 t="s">
        <v>131</v>
      </c>
      <c r="B77" s="1" t="s">
        <v>132</v>
      </c>
      <c r="C77" s="1" t="s">
        <v>16</v>
      </c>
      <c r="D77" s="1" t="s">
        <v>16</v>
      </c>
      <c r="E77" s="1" t="s">
        <v>274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 t="s">
        <v>133</v>
      </c>
      <c r="B78" s="1" t="s">
        <v>134</v>
      </c>
      <c r="C78" s="1" t="s">
        <v>12</v>
      </c>
      <c r="D78" s="1" t="s">
        <v>84</v>
      </c>
      <c r="E78" s="1" t="s">
        <v>291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 t="s">
        <v>135</v>
      </c>
      <c r="B79" s="1" t="s">
        <v>136</v>
      </c>
      <c r="C79" s="1" t="s">
        <v>11</v>
      </c>
      <c r="D79" s="1" t="s">
        <v>19</v>
      </c>
      <c r="E79" s="1" t="s">
        <v>277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 t="s">
        <v>137</v>
      </c>
      <c r="B80" s="1" t="s">
        <v>138</v>
      </c>
      <c r="C80" s="1" t="s">
        <v>16</v>
      </c>
      <c r="D80" s="1" t="s">
        <v>16</v>
      </c>
      <c r="E80" s="1" t="s">
        <v>291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 t="s">
        <v>139</v>
      </c>
      <c r="B81" s="1" t="s">
        <v>140</v>
      </c>
      <c r="C81" s="1" t="s">
        <v>11</v>
      </c>
      <c r="D81" s="1" t="s">
        <v>19</v>
      </c>
      <c r="E81" s="1" t="s">
        <v>277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 t="s">
        <v>141</v>
      </c>
      <c r="B82" s="1" t="s">
        <v>142</v>
      </c>
      <c r="C82" s="1" t="s">
        <v>9</v>
      </c>
      <c r="D82" s="1" t="s">
        <v>24</v>
      </c>
      <c r="E82" s="1" t="s">
        <v>291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 t="s">
        <v>143</v>
      </c>
      <c r="B83" s="1" t="s">
        <v>144</v>
      </c>
      <c r="C83" s="1" t="s">
        <v>16</v>
      </c>
      <c r="D83" s="1" t="s">
        <v>16</v>
      </c>
      <c r="E83" s="1" t="s">
        <v>291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 t="s">
        <v>145</v>
      </c>
      <c r="B84" s="1" t="s">
        <v>146</v>
      </c>
      <c r="C84" s="1" t="s">
        <v>16</v>
      </c>
      <c r="D84" s="1" t="s">
        <v>16</v>
      </c>
      <c r="E84" s="1" t="s">
        <v>291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 t="s">
        <v>147</v>
      </c>
      <c r="B85" s="1" t="s">
        <v>148</v>
      </c>
      <c r="C85" s="1" t="s">
        <v>9</v>
      </c>
      <c r="D85" s="1" t="s">
        <v>24</v>
      </c>
      <c r="E85" s="1" t="s">
        <v>291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 t="s">
        <v>149</v>
      </c>
      <c r="B86" s="1" t="s">
        <v>150</v>
      </c>
      <c r="C86" s="1" t="s">
        <v>9</v>
      </c>
      <c r="D86" s="1" t="s">
        <v>24</v>
      </c>
      <c r="E86" s="1" t="s">
        <v>291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 t="s">
        <v>151</v>
      </c>
      <c r="B87" s="1" t="s">
        <v>152</v>
      </c>
      <c r="C87" s="1" t="s">
        <v>16</v>
      </c>
      <c r="D87" s="1" t="s">
        <v>16</v>
      </c>
      <c r="E87" s="1" t="s">
        <v>277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 t="s">
        <v>153</v>
      </c>
      <c r="B88" s="1" t="s">
        <v>154</v>
      </c>
      <c r="C88" s="1" t="s">
        <v>9</v>
      </c>
      <c r="D88" s="1" t="s">
        <v>24</v>
      </c>
      <c r="E88" s="1" t="s">
        <v>291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 t="s">
        <v>155</v>
      </c>
      <c r="B89" s="1" t="s">
        <v>156</v>
      </c>
      <c r="C89" s="1" t="s">
        <v>16</v>
      </c>
      <c r="D89" s="1" t="s">
        <v>16</v>
      </c>
      <c r="E89" s="1" t="s">
        <v>291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 t="s">
        <v>157</v>
      </c>
      <c r="B90" s="1" t="s">
        <v>158</v>
      </c>
      <c r="C90" s="1" t="s">
        <v>10</v>
      </c>
      <c r="D90" s="1" t="s">
        <v>51</v>
      </c>
      <c r="E90" s="1" t="s">
        <v>291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 t="s">
        <v>159</v>
      </c>
      <c r="B91" s="1" t="s">
        <v>160</v>
      </c>
      <c r="C91" s="1" t="s">
        <v>9</v>
      </c>
      <c r="D91" s="1" t="s">
        <v>24</v>
      </c>
      <c r="E91" s="1" t="s">
        <v>291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 t="s">
        <v>161</v>
      </c>
      <c r="B92" s="1" t="s">
        <v>162</v>
      </c>
      <c r="C92" s="1" t="s">
        <v>11</v>
      </c>
      <c r="D92" s="1" t="s">
        <v>19</v>
      </c>
      <c r="E92" s="1" t="s">
        <v>277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 t="s">
        <v>163</v>
      </c>
      <c r="B93" s="1" t="s">
        <v>164</v>
      </c>
      <c r="C93" s="1" t="s">
        <v>9</v>
      </c>
      <c r="D93" s="1" t="s">
        <v>24</v>
      </c>
      <c r="E93" s="1" t="s">
        <v>291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 t="s">
        <v>165</v>
      </c>
      <c r="B94" s="1" t="s">
        <v>166</v>
      </c>
      <c r="C94" s="1" t="s">
        <v>9</v>
      </c>
      <c r="D94" s="1" t="s">
        <v>24</v>
      </c>
      <c r="E94" s="1" t="s">
        <v>291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 t="s">
        <v>167</v>
      </c>
      <c r="B95" s="1" t="s">
        <v>168</v>
      </c>
      <c r="C95" s="1" t="s">
        <v>11</v>
      </c>
      <c r="D95" s="1" t="s">
        <v>19</v>
      </c>
      <c r="E95" s="1" t="s">
        <v>291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 t="s">
        <v>169</v>
      </c>
      <c r="B96" s="1" t="s">
        <v>170</v>
      </c>
      <c r="C96" s="1" t="s">
        <v>11</v>
      </c>
      <c r="D96" s="1" t="s">
        <v>19</v>
      </c>
      <c r="E96" s="1" t="s">
        <v>276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 t="s">
        <v>171</v>
      </c>
      <c r="B97" s="1" t="s">
        <v>172</v>
      </c>
      <c r="C97" s="1" t="s">
        <v>11</v>
      </c>
      <c r="D97" s="1" t="s">
        <v>19</v>
      </c>
      <c r="E97" s="1" t="s">
        <v>277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 t="s">
        <v>173</v>
      </c>
      <c r="B98" s="1" t="s">
        <v>174</v>
      </c>
      <c r="C98" s="1" t="s">
        <v>12</v>
      </c>
      <c r="D98" s="1" t="s">
        <v>84</v>
      </c>
      <c r="E98" s="1" t="s">
        <v>291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 t="s">
        <v>175</v>
      </c>
      <c r="B99" s="1" t="s">
        <v>176</v>
      </c>
      <c r="C99" s="1" t="s">
        <v>10</v>
      </c>
      <c r="D99" s="1" t="s">
        <v>51</v>
      </c>
      <c r="E99" s="1" t="s">
        <v>291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 t="s">
        <v>177</v>
      </c>
      <c r="B100" s="1" t="s">
        <v>178</v>
      </c>
      <c r="C100" s="1" t="s">
        <v>16</v>
      </c>
      <c r="D100" s="1" t="s">
        <v>16</v>
      </c>
      <c r="E100" s="1" t="s">
        <v>291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 t="s">
        <v>179</v>
      </c>
      <c r="B101" s="1" t="s">
        <v>180</v>
      </c>
      <c r="C101" s="1" t="s">
        <v>9</v>
      </c>
      <c r="D101" s="1" t="s">
        <v>24</v>
      </c>
      <c r="E101" s="1" t="s">
        <v>274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 t="s">
        <v>181</v>
      </c>
      <c r="B102" s="1" t="s">
        <v>182</v>
      </c>
      <c r="C102" s="1" t="s">
        <v>16</v>
      </c>
      <c r="D102" s="1" t="s">
        <v>16</v>
      </c>
      <c r="E102" s="1" t="s">
        <v>277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 t="s">
        <v>183</v>
      </c>
      <c r="B103" s="1" t="s">
        <v>184</v>
      </c>
      <c r="C103" s="1" t="s">
        <v>9</v>
      </c>
      <c r="D103" s="1" t="s">
        <v>24</v>
      </c>
      <c r="E103" s="1" t="s">
        <v>274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 t="s">
        <v>185</v>
      </c>
      <c r="B104" s="1" t="s">
        <v>186</v>
      </c>
      <c r="C104" s="1" t="s">
        <v>12</v>
      </c>
      <c r="D104" s="1" t="s">
        <v>84</v>
      </c>
      <c r="E104" s="1" t="s">
        <v>291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 t="s">
        <v>187</v>
      </c>
      <c r="B105" s="1" t="s">
        <v>188</v>
      </c>
      <c r="C105" s="1" t="s">
        <v>16</v>
      </c>
      <c r="D105" s="1" t="s">
        <v>16</v>
      </c>
      <c r="E105" s="1" t="s">
        <v>276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 t="s">
        <v>189</v>
      </c>
      <c r="B106" s="1" t="s">
        <v>190</v>
      </c>
      <c r="C106" s="1" t="s">
        <v>9</v>
      </c>
      <c r="D106" s="1" t="s">
        <v>24</v>
      </c>
      <c r="E106" s="1" t="s">
        <v>291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 t="s">
        <v>191</v>
      </c>
      <c r="B107" s="1" t="s">
        <v>192</v>
      </c>
      <c r="C107" s="1" t="s">
        <v>11</v>
      </c>
      <c r="D107" s="1" t="s">
        <v>19</v>
      </c>
      <c r="E107" s="1" t="s">
        <v>277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 t="s">
        <v>193</v>
      </c>
      <c r="B108" s="1" t="s">
        <v>194</v>
      </c>
      <c r="C108" s="1" t="s">
        <v>16</v>
      </c>
      <c r="D108" s="1" t="s">
        <v>16</v>
      </c>
      <c r="E108" s="1" t="s">
        <v>274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 t="s">
        <v>195</v>
      </c>
      <c r="B109" s="1" t="s">
        <v>196</v>
      </c>
      <c r="C109" s="1" t="s">
        <v>9</v>
      </c>
      <c r="D109" s="1" t="s">
        <v>24</v>
      </c>
      <c r="E109" s="1" t="s">
        <v>274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 t="s">
        <v>197</v>
      </c>
      <c r="B110" s="1" t="s">
        <v>198</v>
      </c>
      <c r="C110" s="1" t="s">
        <v>16</v>
      </c>
      <c r="D110" s="1" t="s">
        <v>16</v>
      </c>
      <c r="E110" s="1" t="s">
        <v>274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 t="s">
        <v>199</v>
      </c>
      <c r="B111" s="1" t="s">
        <v>200</v>
      </c>
      <c r="C111" s="1" t="s">
        <v>10</v>
      </c>
      <c r="D111" s="1" t="s">
        <v>51</v>
      </c>
      <c r="E111" s="1" t="s">
        <v>291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 t="s">
        <v>201</v>
      </c>
      <c r="B112" s="1" t="s">
        <v>202</v>
      </c>
      <c r="C112" s="1" t="s">
        <v>9</v>
      </c>
      <c r="D112" s="1" t="s">
        <v>24</v>
      </c>
      <c r="E112" s="1" t="s">
        <v>291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 t="s">
        <v>203</v>
      </c>
      <c r="B113" s="1" t="s">
        <v>204</v>
      </c>
      <c r="C113" s="1" t="s">
        <v>11</v>
      </c>
      <c r="D113" s="1" t="s">
        <v>19</v>
      </c>
      <c r="E113" s="1" t="s">
        <v>277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 t="s">
        <v>205</v>
      </c>
      <c r="B114" s="1" t="s">
        <v>206</v>
      </c>
      <c r="C114" s="1" t="s">
        <v>11</v>
      </c>
      <c r="D114" s="1" t="s">
        <v>19</v>
      </c>
      <c r="E114" s="1" t="s">
        <v>277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 t="s">
        <v>207</v>
      </c>
      <c r="B115" s="1" t="s">
        <v>208</v>
      </c>
      <c r="C115" s="1" t="s">
        <v>12</v>
      </c>
      <c r="D115" s="1" t="s">
        <v>84</v>
      </c>
      <c r="E115" s="1" t="s">
        <v>291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 t="s">
        <v>209</v>
      </c>
      <c r="B116" s="1" t="s">
        <v>210</v>
      </c>
      <c r="C116" s="1" t="s">
        <v>16</v>
      </c>
      <c r="D116" s="1" t="s">
        <v>16</v>
      </c>
      <c r="E116" s="1" t="s">
        <v>277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 t="s">
        <v>211</v>
      </c>
      <c r="B117" s="1" t="s">
        <v>212</v>
      </c>
      <c r="C117" s="1" t="s">
        <v>9</v>
      </c>
      <c r="D117" s="1" t="s">
        <v>24</v>
      </c>
      <c r="E117" s="1" t="s">
        <v>274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 t="s">
        <v>213</v>
      </c>
      <c r="B118" s="1" t="s">
        <v>214</v>
      </c>
      <c r="C118" s="1" t="s">
        <v>9</v>
      </c>
      <c r="D118" s="1" t="s">
        <v>24</v>
      </c>
      <c r="E118" s="1" t="s">
        <v>277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 t="s">
        <v>215</v>
      </c>
      <c r="B119" s="1" t="s">
        <v>216</v>
      </c>
      <c r="C119" s="1" t="s">
        <v>16</v>
      </c>
      <c r="D119" s="1" t="s">
        <v>16</v>
      </c>
      <c r="E119" s="1" t="s">
        <v>291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 t="s">
        <v>217</v>
      </c>
      <c r="B120" s="1" t="s">
        <v>218</v>
      </c>
      <c r="C120" s="1" t="s">
        <v>10</v>
      </c>
      <c r="D120" s="1" t="s">
        <v>51</v>
      </c>
      <c r="E120" s="1" t="s">
        <v>291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 t="s">
        <v>219</v>
      </c>
      <c r="B121" s="1" t="s">
        <v>220</v>
      </c>
      <c r="C121" s="1" t="s">
        <v>9</v>
      </c>
      <c r="D121" s="1" t="s">
        <v>24</v>
      </c>
      <c r="E121" s="1" t="s">
        <v>291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 t="s">
        <v>221</v>
      </c>
      <c r="B122" s="1" t="s">
        <v>222</v>
      </c>
      <c r="C122" s="1" t="s">
        <v>9</v>
      </c>
      <c r="D122" s="1" t="s">
        <v>24</v>
      </c>
      <c r="E122" s="1" t="s">
        <v>291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 t="s">
        <v>223</v>
      </c>
      <c r="B123" s="1" t="s">
        <v>224</v>
      </c>
      <c r="C123" s="1" t="s">
        <v>9</v>
      </c>
      <c r="D123" s="1" t="s">
        <v>24</v>
      </c>
      <c r="E123" s="1" t="s">
        <v>274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 t="s">
        <v>225</v>
      </c>
      <c r="B124" s="1" t="s">
        <v>226</v>
      </c>
      <c r="C124" s="1" t="s">
        <v>16</v>
      </c>
      <c r="D124" s="1" t="s">
        <v>16</v>
      </c>
      <c r="E124" s="1" t="s">
        <v>276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 t="s">
        <v>227</v>
      </c>
      <c r="B125" s="1" t="s">
        <v>228</v>
      </c>
      <c r="C125" s="1" t="s">
        <v>11</v>
      </c>
      <c r="D125" s="1" t="s">
        <v>19</v>
      </c>
      <c r="E125" s="1" t="s">
        <v>274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 t="s">
        <v>229</v>
      </c>
      <c r="B126" s="1" t="s">
        <v>230</v>
      </c>
      <c r="C126" s="1" t="s">
        <v>9</v>
      </c>
      <c r="D126" s="1" t="s">
        <v>24</v>
      </c>
      <c r="E126" s="1" t="s">
        <v>291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 t="s">
        <v>231</v>
      </c>
      <c r="B127" s="1" t="s">
        <v>232</v>
      </c>
      <c r="C127" s="1" t="s">
        <v>10</v>
      </c>
      <c r="D127" s="1" t="s">
        <v>51</v>
      </c>
      <c r="E127" s="1" t="s">
        <v>276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 t="s">
        <v>233</v>
      </c>
      <c r="B128" s="1" t="s">
        <v>234</v>
      </c>
      <c r="C128" s="1" t="s">
        <v>10</v>
      </c>
      <c r="D128" s="1" t="s">
        <v>51</v>
      </c>
      <c r="E128" s="1" t="s">
        <v>291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 t="s">
        <v>235</v>
      </c>
      <c r="B129" s="1" t="s">
        <v>236</v>
      </c>
      <c r="C129" s="1" t="s">
        <v>11</v>
      </c>
      <c r="D129" s="1" t="s">
        <v>19</v>
      </c>
      <c r="E129" s="1" t="s">
        <v>291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 t="s">
        <v>237</v>
      </c>
      <c r="B130" s="1" t="s">
        <v>238</v>
      </c>
      <c r="C130" s="1" t="s">
        <v>12</v>
      </c>
      <c r="D130" s="1" t="s">
        <v>84</v>
      </c>
      <c r="E130" s="1" t="s">
        <v>291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 t="s">
        <v>239</v>
      </c>
      <c r="B131" s="1" t="s">
        <v>240</v>
      </c>
      <c r="C131" s="1" t="s">
        <v>16</v>
      </c>
      <c r="D131" s="1" t="s">
        <v>16</v>
      </c>
      <c r="E131" s="1" t="s">
        <v>292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 t="s">
        <v>241</v>
      </c>
      <c r="B132" s="1" t="s">
        <v>242</v>
      </c>
      <c r="C132" s="1" t="s">
        <v>9</v>
      </c>
      <c r="D132" s="1" t="s">
        <v>24</v>
      </c>
      <c r="E132" s="1" t="s">
        <v>291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 t="s">
        <v>243</v>
      </c>
      <c r="B133" s="1" t="s">
        <v>244</v>
      </c>
      <c r="C133" s="1" t="s">
        <v>11</v>
      </c>
      <c r="D133" s="1" t="s">
        <v>19</v>
      </c>
      <c r="E133" s="1" t="s">
        <v>277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 t="s">
        <v>245</v>
      </c>
      <c r="B134" s="1" t="s">
        <v>246</v>
      </c>
      <c r="C134" s="1" t="s">
        <v>12</v>
      </c>
      <c r="D134" s="1" t="s">
        <v>84</v>
      </c>
      <c r="E134" s="1" t="s">
        <v>291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 t="s">
        <v>247</v>
      </c>
      <c r="B135" s="1" t="s">
        <v>248</v>
      </c>
      <c r="C135" s="1" t="s">
        <v>9</v>
      </c>
      <c r="D135" s="1" t="s">
        <v>24</v>
      </c>
      <c r="E135" s="1" t="s">
        <v>274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 t="s">
        <v>249</v>
      </c>
      <c r="B136" s="1" t="s">
        <v>250</v>
      </c>
      <c r="C136" s="1" t="s">
        <v>11</v>
      </c>
      <c r="D136" s="1" t="s">
        <v>19</v>
      </c>
      <c r="E136" s="1" t="s">
        <v>291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 t="s">
        <v>251</v>
      </c>
      <c r="B137" s="1" t="s">
        <v>252</v>
      </c>
      <c r="C137" s="1" t="s">
        <v>9</v>
      </c>
      <c r="D137" s="1" t="s">
        <v>24</v>
      </c>
      <c r="E137" s="1" t="s">
        <v>291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 t="s">
        <v>253</v>
      </c>
      <c r="B138" s="1" t="s">
        <v>254</v>
      </c>
      <c r="C138" s="1" t="s">
        <v>16</v>
      </c>
      <c r="D138" s="1" t="s">
        <v>16</v>
      </c>
      <c r="E138" s="1" t="s">
        <v>291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 t="s">
        <v>255</v>
      </c>
      <c r="B139" s="1" t="s">
        <v>256</v>
      </c>
      <c r="C139" s="1" t="s">
        <v>16</v>
      </c>
      <c r="D139" s="1" t="s">
        <v>16</v>
      </c>
      <c r="E139" s="1" t="s">
        <v>274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 t="s">
        <v>257</v>
      </c>
      <c r="B140" s="1" t="s">
        <v>258</v>
      </c>
      <c r="C140" s="1" t="s">
        <v>11</v>
      </c>
      <c r="D140" s="1" t="s">
        <v>19</v>
      </c>
      <c r="E140" s="1" t="s">
        <v>291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/>
    <row r="342" spans="1:27" ht="15.75" customHeight="1"/>
    <row r="343" spans="1:27" ht="15.75" customHeight="1"/>
    <row r="344" spans="1:27" ht="15.75" customHeight="1"/>
    <row r="345" spans="1:27" ht="15.75" customHeight="1"/>
    <row r="346" spans="1:27" ht="15.75" customHeight="1"/>
    <row r="347" spans="1:27" ht="15.75" customHeight="1"/>
    <row r="348" spans="1:27" ht="15.75" customHeight="1"/>
    <row r="349" spans="1:27" ht="15.75" customHeight="1"/>
    <row r="350" spans="1:27" ht="15.75" customHeight="1"/>
    <row r="351" spans="1:27" ht="15.75" customHeight="1"/>
    <row r="352" spans="1:27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4:J4"/>
  </mergeCells>
  <pageMargins left="0.70866141732283472" right="0.70866141732283472" top="0.74803149606299213" bottom="0.7480314960629921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Реєстрація</vt:lpstr>
      <vt:lpstr>Пор ден</vt:lpstr>
      <vt:lpstr>Питання 1 </vt:lpstr>
      <vt:lpstr>Питання 2</vt:lpstr>
      <vt:lpstr>Питання 3</vt:lpstr>
      <vt:lpstr>Питання 4</vt:lpstr>
      <vt:lpstr>Питання 5</vt:lpstr>
      <vt:lpstr>Питання 6</vt:lpstr>
      <vt:lpstr>Питання 7</vt:lpstr>
      <vt:lpstr>Питання 8</vt:lpstr>
      <vt:lpstr>Питання 9</vt:lpstr>
      <vt:lpstr>Питання 10</vt:lpstr>
      <vt:lpstr>Питання 11</vt:lpstr>
      <vt:lpstr>Питання 12</vt:lpstr>
      <vt:lpstr>Питання 13</vt:lpstr>
      <vt:lpstr>Питання 14</vt:lpstr>
      <vt:lpstr>Питання 15</vt:lpstr>
      <vt:lpstr>Питання 16</vt:lpstr>
      <vt:lpstr>Питання 17</vt:lpstr>
      <vt:lpstr>Питання 18</vt:lpstr>
      <vt:lpstr>Питання 19</vt:lpstr>
      <vt:lpstr>Питання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2022-07-02T09:50:53Z</cp:lastPrinted>
  <dcterms:modified xsi:type="dcterms:W3CDTF">2024-07-02T14:01:03Z</dcterms:modified>
</cp:coreProperties>
</file>